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135" windowHeight="4710" activeTab="0"/>
  </bookViews>
  <sheets>
    <sheet name="Notice" sheetId="1" r:id="rId1"/>
    <sheet name="Exemple" sheetId="2" r:id="rId2"/>
    <sheet name="Votre calcul" sheetId="3" r:id="rId3"/>
  </sheets>
  <definedNames>
    <definedName name="rdt" localSheetId="1">'Exemple'!$Z$1:$AA$30</definedName>
    <definedName name="rdt" localSheetId="2">'Votre calcul'!#REF!</definedName>
    <definedName name="rdt">#REF!</definedName>
  </definedNames>
  <calcPr fullCalcOnLoad="1"/>
</workbook>
</file>

<file path=xl/sharedStrings.xml><?xml version="1.0" encoding="utf-8"?>
<sst xmlns="http://schemas.openxmlformats.org/spreadsheetml/2006/main" count="110" uniqueCount="65">
  <si>
    <t>Charges fixes</t>
  </si>
  <si>
    <t>Main d'œuvre</t>
  </si>
  <si>
    <t>Charges variables</t>
  </si>
  <si>
    <t>Coût</t>
  </si>
  <si>
    <t>Unité</t>
  </si>
  <si>
    <t>Carburant</t>
  </si>
  <si>
    <t>Valeur d'achat actualisée (€ HT)</t>
  </si>
  <si>
    <t>En quelle année sommes nous ?</t>
  </si>
  <si>
    <t>Valeurs</t>
  </si>
  <si>
    <t>Amortissement</t>
  </si>
  <si>
    <t>Frais financiers</t>
  </si>
  <si>
    <t>Assurance</t>
  </si>
  <si>
    <t>Nombre d'unités d'utilisation annuelle</t>
  </si>
  <si>
    <t>Prix de référence du carburant (€/litre)</t>
  </si>
  <si>
    <t>Consommation moyenne (litres/h)</t>
  </si>
  <si>
    <t>Coût de référence de votre main d'œuvre (€/h)</t>
  </si>
  <si>
    <t>Entretien</t>
  </si>
  <si>
    <t>Réparation</t>
  </si>
  <si>
    <t>Valeur d'achat (en € HT)</t>
  </si>
  <si>
    <t>Puissance (pour tracteur et automoteur)</t>
  </si>
  <si>
    <t>Temps restant d'utilisation estimé sur votre exploitation</t>
  </si>
  <si>
    <t>Temps de présence sur l'exploitation depuis l'achat</t>
  </si>
  <si>
    <t>en</t>
  </si>
  <si>
    <t>Coûts</t>
  </si>
  <si>
    <r>
      <t>Unité d'utilisation annuelle (heure, hectare, m</t>
    </r>
    <r>
      <rPr>
        <vertAlign val="superscript"/>
        <sz val="12"/>
        <rFont val="Arial"/>
        <family val="2"/>
      </rPr>
      <t>3</t>
    </r>
    <r>
      <rPr>
        <sz val="12"/>
        <rFont val="Arial"/>
        <family val="2"/>
      </rPr>
      <t>, …)</t>
    </r>
  </si>
  <si>
    <t>Frais d'entretien moyen par an (3)</t>
  </si>
  <si>
    <t>Frais de réparation moyen par an (3)</t>
  </si>
  <si>
    <t>(3) En l'absence de références, reportez vous aux valeurs du barème d'entraide.</t>
  </si>
  <si>
    <t>Intitulé de votre matériel</t>
  </si>
  <si>
    <t>Différent de l'année de mise en service si le matériel a été acheté d'occasion</t>
  </si>
  <si>
    <t>Taux d'actualisation en% (valeur de référence --------------&gt;)</t>
  </si>
  <si>
    <t>Taux d'intérêt en % (valeur de référence   --------------------&gt;)</t>
  </si>
  <si>
    <t>Permet d'actualisation la valeur d'achat du matériel</t>
  </si>
  <si>
    <t>voir (1) ci-dessous</t>
  </si>
  <si>
    <t>moyenne entre taux d'emprunt et taux de placement bancaire</t>
  </si>
  <si>
    <r>
      <t>Montant annuel d'assurance</t>
    </r>
    <r>
      <rPr>
        <sz val="9"/>
        <rFont val="Arial"/>
        <family val="2"/>
      </rPr>
      <t xml:space="preserve"> (tracteur, automoteur et certains matériels)</t>
    </r>
  </si>
  <si>
    <t>faire une moyenne sur plusieurs années</t>
  </si>
  <si>
    <t>Matériel</t>
  </si>
  <si>
    <t>Total</t>
  </si>
  <si>
    <t>Valeur résiduelle/revente estimée</t>
  </si>
  <si>
    <t>(4) Correspond au nombre d'années pris en compte pour le calcul d'amortissement</t>
  </si>
  <si>
    <t>Temps de présence total du matériel sur l'exploitation (4)</t>
  </si>
  <si>
    <t>Valeur de revente estimez par vous en (1)</t>
  </si>
  <si>
    <t>valeur à renseigner</t>
  </si>
  <si>
    <t>valeur calculée ou report automatique</t>
  </si>
  <si>
    <t>Tracteur  100 ch</t>
  </si>
  <si>
    <t>(1) Pour estimer cette valeur à venir (lorsque vous revendrez votre matériel) prenez en référence sur le marché de l'occasion aujourd'hui, celle d'un matériel équivalent, avec le même niveau d'usure (âge et nombre d'heures). A défaut, une valeur de revente calculée arythmétiquement est affichée</t>
  </si>
  <si>
    <t>Nombre d'unités d'utilisation moyen/ an</t>
  </si>
  <si>
    <t>Prix du carburant (€/litre) (valeur de référence --------------&gt;)</t>
  </si>
  <si>
    <t>Coût de votre main d'œuvre (€/h) (valeur de référence -----&gt;)</t>
  </si>
  <si>
    <t>(1) Pour estimer cette valeur à venir (lorsque vous revendrez votre matériel) prenez en référence sur le marché de l'occasion aujourd'hui, celle d'un matériel équivalent, avec le même niveau d'usure (âge et nombre d'heures). A défaut, une valeur de revente calculée arythmétiquement est affichée dans le tableau</t>
  </si>
  <si>
    <t>Saisissez vos informations dans les cellules jaunes :</t>
  </si>
  <si>
    <t>Année de 1ère mise en service du matériel neuf</t>
  </si>
  <si>
    <t>En quelle année l'avez-vous acheté ?</t>
  </si>
  <si>
    <t>Calculez le coût d'utilisation de votre matériel</t>
  </si>
  <si>
    <t>prévisionnel, indiquez le nombre d'années restant</t>
  </si>
  <si>
    <t xml:space="preserve">Pour calculer le coût de votre matériel aujourd'hui, indiquer 0. Pour estimer son coût </t>
  </si>
  <si>
    <t>(2) Coef. moyen pour le calcul de consommation : tracteur &lt;140 ch : 35%, tracteur&gt;140 ch : 50%, tracteur au labour : 70%, automoteur de récolte : 70%, automoteur de pulvérisation : 40%</t>
  </si>
  <si>
    <t>heure</t>
  </si>
  <si>
    <t>date de 1ère mise sur le marché</t>
  </si>
  <si>
    <t>Valeur que vous l'avez acheté neuf ou d'occasion</t>
  </si>
  <si>
    <t>Coefficient de charge du moteur  (2)</t>
  </si>
  <si>
    <t>Coefficient de charge du moteur (2)</t>
  </si>
  <si>
    <t>Débit de chantier en unité d'utilisation annuelle/h</t>
  </si>
  <si>
    <t>Débit de chantier  en unité d'utilisation annuelle/h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</si>
</sst>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ans&quot;"/>
    <numFmt numFmtId="173" formatCode="#,##0\ &quot;F&quot;"/>
    <numFmt numFmtId="174" formatCode="#,##0&quot; F/an&quot;"/>
    <numFmt numFmtId="175" formatCode="#,##0.0000000&quot; F/an&quot;"/>
    <numFmt numFmtId="176" formatCode="#,##0.0000000\ &quot;F&quot;"/>
    <numFmt numFmtId="177" formatCode="0&quot; CV&quot;"/>
    <numFmt numFmtId="178" formatCode="#,##0.000&quot; F/l&quot;"/>
    <numFmt numFmtId="179" formatCode="#,##0.00\ &quot;F&quot;"/>
    <numFmt numFmtId="180" formatCode="#,##0.000&quot; F/h&quot;"/>
    <numFmt numFmtId="181" formatCode="#,##0.0000000\ &quot;F&quot;;[Red]\-#,##0.0000000\ &quot;F&quot;"/>
    <numFmt numFmtId="182" formatCode="0.000"/>
    <numFmt numFmtId="183" formatCode="#,##0&quot; F/h&quot;"/>
    <numFmt numFmtId="184" formatCode="#,##0.00&quot; F/h&quot;"/>
    <numFmt numFmtId="185" formatCode="#,##0.00&quot; h/ha&quot;"/>
    <numFmt numFmtId="186" formatCode="#,##0&quot; F/ha&quot;"/>
    <numFmt numFmtId="187" formatCode="#,##0&quot; h&quot;"/>
    <numFmt numFmtId="188" formatCode="#,##0\ _F"/>
    <numFmt numFmtId="189" formatCode="#,##0.0&quot; F/h&quot;"/>
    <numFmt numFmtId="190" formatCode="#,##0.00&quot; ha/h&quot;"/>
    <numFmt numFmtId="191" formatCode="#,##0&quot; ha/an&quot;"/>
    <numFmt numFmtId="192" formatCode="#,##0.00&quot; F/ha&quot;"/>
    <numFmt numFmtId="193" formatCode="0.0"/>
    <numFmt numFmtId="194" formatCode="#,##0.0&quot; F/ha&quot;"/>
    <numFmt numFmtId="195" formatCode="[$€-2]\ #,##0"/>
    <numFmt numFmtId="196" formatCode="#,##0&quot; €/an&quot;"/>
    <numFmt numFmtId="197" formatCode="#,##0&quot;&quot;"/>
    <numFmt numFmtId="198" formatCode="#,##0.00,&quot;ha/h&quot;"/>
    <numFmt numFmtId="199" formatCode="#,##0.0&quot; ha/h&quot;"/>
    <numFmt numFmtId="200" formatCode="#,##0.00,&quot;€/&quot;"/>
    <numFmt numFmtId="201" formatCode="#,##0.00&quot;€/&quot;"/>
    <numFmt numFmtId="202" formatCode="#,##0&quot; €/&quot;"/>
    <numFmt numFmtId="203" formatCode="0&quot; Ch&quot;"/>
    <numFmt numFmtId="204" formatCode="#,##0.00&quot;€/h&quot;"/>
    <numFmt numFmtId="205" formatCode="#,##0&quot; €&quot;"/>
    <numFmt numFmtId="206" formatCode="#,##0.00&quot;€/ha&quot;"/>
    <numFmt numFmtId="207" formatCode="#,##0&quot; h/an&quot;"/>
    <numFmt numFmtId="208" formatCode="#,##0.00,&quot;€/h&quot;"/>
    <numFmt numFmtId="209" formatCode="0.0%"/>
    <numFmt numFmtId="210" formatCode="#,##0.00\ &quot;€&quot;"/>
    <numFmt numFmtId="211" formatCode="#,##0\ &quot;€&quot;"/>
  </numFmts>
  <fonts count="56">
    <font>
      <sz val="10"/>
      <name val="Arial"/>
      <family val="0"/>
    </font>
    <font>
      <b/>
      <sz val="10"/>
      <name val="Arial"/>
      <family val="2"/>
    </font>
    <font>
      <sz val="14"/>
      <name val="Impact"/>
      <family val="2"/>
    </font>
    <font>
      <sz val="9"/>
      <name val="Times New Roman"/>
      <family val="1"/>
    </font>
    <font>
      <sz val="10"/>
      <name val="Times New Roman"/>
      <family val="1"/>
    </font>
    <font>
      <i/>
      <sz val="24"/>
      <name val="Impact"/>
      <family val="2"/>
    </font>
    <font>
      <sz val="12"/>
      <name val="Impact"/>
      <family val="2"/>
    </font>
    <font>
      <sz val="12"/>
      <name val="Arial"/>
      <family val="2"/>
    </font>
    <font>
      <sz val="12"/>
      <color indexed="12"/>
      <name val="Arial"/>
      <family val="2"/>
    </font>
    <font>
      <u val="single"/>
      <sz val="12"/>
      <name val="Impact"/>
      <family val="2"/>
    </font>
    <font>
      <sz val="20"/>
      <name val="Matura MT Script Capitals"/>
      <family val="4"/>
    </font>
    <font>
      <b/>
      <sz val="12"/>
      <name val="Arial"/>
      <family val="2"/>
    </font>
    <font>
      <b/>
      <sz val="9"/>
      <name val="Arial Narrow"/>
      <family val="2"/>
    </font>
    <font>
      <sz val="16"/>
      <name val="Impact"/>
      <family val="2"/>
    </font>
    <font>
      <sz val="12"/>
      <name val="Times New Roman"/>
      <family val="1"/>
    </font>
    <font>
      <i/>
      <sz val="12"/>
      <name val="Impact"/>
      <family val="2"/>
    </font>
    <font>
      <i/>
      <u val="single"/>
      <sz val="12"/>
      <name val="Impact"/>
      <family val="2"/>
    </font>
    <font>
      <sz val="9"/>
      <name val="Arial"/>
      <family val="2"/>
    </font>
    <font>
      <i/>
      <sz val="18"/>
      <name val="Impact"/>
      <family val="2"/>
    </font>
    <font>
      <vertAlign val="superscrip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style="thin"/>
      <right style="thin"/>
      <top>
        <color indexed="63"/>
      </top>
      <bottom>
        <color indexed="63"/>
      </bottom>
    </border>
    <border>
      <left>
        <color indexed="63"/>
      </left>
      <right>
        <color indexed="63"/>
      </right>
      <top>
        <color indexed="63"/>
      </top>
      <bottom style="dashed"/>
    </border>
    <border>
      <left>
        <color indexed="63"/>
      </left>
      <right>
        <color indexed="63"/>
      </right>
      <top>
        <color indexed="63"/>
      </top>
      <bottom style="medium"/>
    </border>
    <border>
      <left style="thin"/>
      <right style="medium"/>
      <top>
        <color indexed="63"/>
      </top>
      <bottom>
        <color indexed="63"/>
      </bottom>
    </border>
    <border>
      <left style="thin"/>
      <right style="thin"/>
      <top style="dashed"/>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ashed"/>
    </border>
    <border>
      <left style="thin"/>
      <right style="thin"/>
      <top>
        <color indexed="63"/>
      </top>
      <bottom style="dashed"/>
    </border>
    <border>
      <left>
        <color indexed="63"/>
      </left>
      <right style="medium"/>
      <top>
        <color indexed="63"/>
      </top>
      <bottom style="dashed"/>
    </border>
    <border>
      <left style="medium"/>
      <right>
        <color indexed="63"/>
      </right>
      <top>
        <color indexed="63"/>
      </top>
      <bottom style="medium"/>
    </border>
    <border>
      <left>
        <color indexed="63"/>
      </left>
      <right style="medium"/>
      <top>
        <color indexed="63"/>
      </top>
      <bottom style="medium"/>
    </border>
    <border>
      <left>
        <color indexed="63"/>
      </left>
      <right style="dashed"/>
      <top>
        <color indexed="63"/>
      </top>
      <bottom>
        <color indexed="63"/>
      </bottom>
    </border>
    <border>
      <left style="medium"/>
      <right>
        <color indexed="63"/>
      </right>
      <top style="dashed"/>
      <bottom>
        <color indexed="63"/>
      </bottom>
    </border>
    <border>
      <left>
        <color indexed="63"/>
      </left>
      <right>
        <color indexed="63"/>
      </right>
      <top style="dashed"/>
      <bottom>
        <color indexed="63"/>
      </bottom>
    </border>
    <border>
      <left style="thin"/>
      <right style="medium"/>
      <top style="dashed"/>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style="dashed"/>
      <top style="dashed"/>
      <bottom style="dashed"/>
    </border>
    <border>
      <left style="medium"/>
      <right>
        <color indexed="63"/>
      </right>
      <top style="medium"/>
      <bottom style="medium"/>
    </border>
    <border>
      <left>
        <color indexed="63"/>
      </left>
      <right>
        <color indexed="63"/>
      </right>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49">
    <xf numFmtId="0" fontId="0" fillId="0" borderId="0" xfId="0"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5" fillId="0" borderId="0" xfId="0" applyFont="1" applyBorder="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0" fillId="0" borderId="12" xfId="0" applyBorder="1" applyAlignment="1" applyProtection="1">
      <alignment/>
      <protection/>
    </xf>
    <xf numFmtId="0" fontId="7" fillId="0" borderId="0" xfId="0" applyFont="1" applyBorder="1" applyAlignment="1" applyProtection="1">
      <alignment horizontal="left" indent="2"/>
      <protection/>
    </xf>
    <xf numFmtId="0" fontId="0" fillId="0" borderId="13" xfId="0" applyBorder="1" applyAlignment="1" applyProtection="1">
      <alignment/>
      <protection/>
    </xf>
    <xf numFmtId="0" fontId="0" fillId="0" borderId="0" xfId="0" applyAlignment="1" applyProtection="1">
      <alignment/>
      <protection/>
    </xf>
    <xf numFmtId="0" fontId="13" fillId="0" borderId="0" xfId="0" applyFont="1" applyBorder="1" applyAlignment="1" applyProtection="1">
      <alignment/>
      <protection/>
    </xf>
    <xf numFmtId="0" fontId="6" fillId="0" borderId="0" xfId="0" applyFont="1" applyBorder="1" applyAlignment="1" applyProtection="1">
      <alignment/>
      <protection/>
    </xf>
    <xf numFmtId="0" fontId="7" fillId="0" borderId="0" xfId="0" applyFont="1" applyFill="1" applyBorder="1" applyAlignment="1" applyProtection="1">
      <alignment/>
      <protection/>
    </xf>
    <xf numFmtId="199" fontId="2" fillId="0" borderId="14" xfId="0" applyNumberFormat="1" applyFont="1" applyBorder="1" applyAlignment="1" applyProtection="1">
      <alignment horizontal="center" vertical="center"/>
      <protection/>
    </xf>
    <xf numFmtId="1" fontId="0" fillId="0" borderId="11" xfId="0" applyNumberFormat="1" applyFont="1" applyBorder="1" applyAlignment="1" applyProtection="1">
      <alignment horizontal="center" vertical="center"/>
      <protection/>
    </xf>
    <xf numFmtId="0" fontId="7" fillId="0" borderId="0" xfId="0" applyFont="1" applyBorder="1" applyAlignment="1" applyProtection="1">
      <alignment/>
      <protection/>
    </xf>
    <xf numFmtId="0" fontId="3" fillId="0" borderId="11" xfId="0" applyFont="1" applyBorder="1" applyAlignment="1" applyProtection="1">
      <alignment horizontal="center"/>
      <protection/>
    </xf>
    <xf numFmtId="0" fontId="0" fillId="0" borderId="0" xfId="0" applyFont="1" applyBorder="1" applyAlignment="1" applyProtection="1">
      <alignment/>
      <protection/>
    </xf>
    <xf numFmtId="0" fontId="7" fillId="0" borderId="15" xfId="0" applyFont="1" applyBorder="1" applyAlignment="1" applyProtection="1">
      <alignment horizontal="center"/>
      <protection/>
    </xf>
    <xf numFmtId="204" fontId="0" fillId="0" borderId="11" xfId="0" applyNumberFormat="1" applyFont="1" applyFill="1" applyBorder="1" applyAlignment="1" applyProtection="1">
      <alignment horizontal="center"/>
      <protection/>
    </xf>
    <xf numFmtId="0" fontId="0" fillId="0" borderId="0" xfId="0" applyFont="1" applyBorder="1" applyAlignment="1" applyProtection="1">
      <alignment vertical="center"/>
      <protection/>
    </xf>
    <xf numFmtId="0" fontId="2" fillId="0" borderId="16" xfId="0" applyFont="1" applyBorder="1" applyAlignment="1" applyProtection="1">
      <alignment horizontal="center" vertical="center"/>
      <protection/>
    </xf>
    <xf numFmtId="0" fontId="0" fillId="0" borderId="0" xfId="0" applyFont="1" applyFill="1" applyBorder="1" applyAlignment="1" applyProtection="1">
      <alignment/>
      <protection/>
    </xf>
    <xf numFmtId="0" fontId="3" fillId="0" borderId="0" xfId="0" applyFont="1" applyAlignment="1" applyProtection="1">
      <alignmen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15" fillId="0" borderId="0" xfId="0" applyFont="1" applyBorder="1" applyAlignment="1" applyProtection="1">
      <alignment horizontal="center"/>
      <protection/>
    </xf>
    <xf numFmtId="0" fontId="0" fillId="0" borderId="0" xfId="0" applyFont="1" applyAlignment="1" applyProtection="1">
      <alignment/>
      <protection/>
    </xf>
    <xf numFmtId="0" fontId="7" fillId="0" borderId="0" xfId="0" applyFont="1" applyAlignment="1" applyProtection="1">
      <alignment/>
      <protection/>
    </xf>
    <xf numFmtId="0" fontId="14" fillId="0" borderId="0" xfId="0" applyFont="1" applyAlignment="1" applyProtection="1">
      <alignment/>
      <protection/>
    </xf>
    <xf numFmtId="0" fontId="15"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17" fillId="0" borderId="0" xfId="0" applyFont="1" applyBorder="1" applyAlignment="1" applyProtection="1">
      <alignment horizontal="left"/>
      <protection/>
    </xf>
    <xf numFmtId="0" fontId="17" fillId="0" borderId="0" xfId="0" applyFont="1" applyAlignment="1" applyProtection="1">
      <alignment horizontal="left"/>
      <protection/>
    </xf>
    <xf numFmtId="9" fontId="3" fillId="0" borderId="0" xfId="0" applyNumberFormat="1" applyFont="1" applyAlignment="1" applyProtection="1">
      <alignment/>
      <protection/>
    </xf>
    <xf numFmtId="0" fontId="2" fillId="0" borderId="17" xfId="0" applyFont="1" applyBorder="1" applyAlignment="1" applyProtection="1">
      <alignment horizontal="center" vertical="center" shrinkToFit="1"/>
      <protection/>
    </xf>
    <xf numFmtId="0" fontId="2" fillId="0" borderId="18" xfId="0" applyFont="1" applyBorder="1" applyAlignment="1" applyProtection="1">
      <alignment/>
      <protection/>
    </xf>
    <xf numFmtId="0" fontId="11" fillId="0" borderId="0" xfId="0" applyFont="1" applyBorder="1" applyAlignment="1" applyProtection="1">
      <alignment/>
      <protection/>
    </xf>
    <xf numFmtId="0" fontId="12" fillId="0" borderId="11" xfId="0" applyFont="1" applyBorder="1" applyAlignment="1" applyProtection="1">
      <alignment horizontal="center" vertical="center"/>
      <protection/>
    </xf>
    <xf numFmtId="0" fontId="3" fillId="0" borderId="18"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9" xfId="0" applyFont="1" applyBorder="1" applyAlignment="1" applyProtection="1">
      <alignment horizontal="center" vertical="center"/>
      <protection/>
    </xf>
    <xf numFmtId="0" fontId="3" fillId="0" borderId="18" xfId="0" applyFont="1" applyBorder="1" applyAlignment="1" applyProtection="1">
      <alignment/>
      <protection/>
    </xf>
    <xf numFmtId="0" fontId="4" fillId="0" borderId="11" xfId="0" applyFont="1" applyBorder="1" applyAlignment="1" applyProtection="1">
      <alignment horizontal="center"/>
      <protection/>
    </xf>
    <xf numFmtId="0" fontId="3" fillId="0" borderId="14" xfId="0" applyFont="1" applyBorder="1" applyAlignment="1" applyProtection="1">
      <alignment horizontal="center" vertical="center"/>
      <protection/>
    </xf>
    <xf numFmtId="174" fontId="3" fillId="0" borderId="11" xfId="0" applyNumberFormat="1" applyFont="1" applyBorder="1" applyAlignment="1" applyProtection="1">
      <alignment/>
      <protection/>
    </xf>
    <xf numFmtId="188" fontId="4" fillId="33" borderId="11" xfId="0" applyNumberFormat="1" applyFont="1" applyFill="1" applyBorder="1" applyAlignment="1" applyProtection="1">
      <alignment horizontal="center" vertical="center"/>
      <protection/>
    </xf>
    <xf numFmtId="0" fontId="9" fillId="0" borderId="18" xfId="0" applyFont="1" applyBorder="1" applyAlignment="1" applyProtection="1">
      <alignment horizontal="left" indent="2"/>
      <protection/>
    </xf>
    <xf numFmtId="0" fontId="0" fillId="0" borderId="18" xfId="0" applyBorder="1" applyAlignment="1" applyProtection="1">
      <alignment/>
      <protection/>
    </xf>
    <xf numFmtId="1" fontId="0" fillId="0" borderId="11" xfId="0" applyNumberFormat="1" applyFont="1" applyFill="1" applyBorder="1" applyAlignment="1" applyProtection="1">
      <alignment horizontal="center" vertical="center"/>
      <protection/>
    </xf>
    <xf numFmtId="0" fontId="0" fillId="0" borderId="20" xfId="0" applyBorder="1" applyAlignment="1" applyProtection="1">
      <alignment/>
      <protection/>
    </xf>
    <xf numFmtId="0" fontId="0" fillId="0" borderId="21" xfId="0" applyFont="1" applyBorder="1" applyAlignment="1" applyProtection="1">
      <alignment/>
      <protection/>
    </xf>
    <xf numFmtId="0" fontId="0" fillId="0" borderId="22" xfId="0" applyBorder="1" applyAlignment="1" applyProtection="1">
      <alignment horizontal="center" vertical="center"/>
      <protection/>
    </xf>
    <xf numFmtId="201" fontId="6" fillId="0" borderId="11" xfId="0" applyNumberFormat="1" applyFont="1" applyBorder="1" applyAlignment="1" applyProtection="1">
      <alignment/>
      <protection/>
    </xf>
    <xf numFmtId="189" fontId="6" fillId="0" borderId="19" xfId="0" applyNumberFormat="1" applyFont="1" applyBorder="1" applyAlignment="1" applyProtection="1">
      <alignment horizontal="center" vertical="center"/>
      <protection/>
    </xf>
    <xf numFmtId="0" fontId="7" fillId="0" borderId="11" xfId="0" applyFont="1" applyBorder="1" applyAlignment="1" applyProtection="1">
      <alignment/>
      <protection/>
    </xf>
    <xf numFmtId="1" fontId="0" fillId="0" borderId="11" xfId="0" applyNumberFormat="1" applyFont="1" applyFill="1" applyBorder="1" applyAlignment="1" applyProtection="1">
      <alignment horizontal="center"/>
      <protection/>
    </xf>
    <xf numFmtId="0" fontId="0" fillId="0" borderId="23" xfId="0" applyBorder="1" applyAlignment="1" applyProtection="1">
      <alignment/>
      <protection/>
    </xf>
    <xf numFmtId="0" fontId="0" fillId="0" borderId="24" xfId="0" applyFont="1" applyBorder="1" applyAlignment="1" applyProtection="1">
      <alignment horizontal="center" vertical="center"/>
      <protection/>
    </xf>
    <xf numFmtId="0" fontId="0" fillId="0" borderId="0" xfId="0" applyAlignment="1" applyProtection="1">
      <alignment horizontal="center" vertical="center"/>
      <protection/>
    </xf>
    <xf numFmtId="183" fontId="8" fillId="0" borderId="0" xfId="0" applyNumberFormat="1" applyFont="1" applyBorder="1" applyAlignment="1" applyProtection="1">
      <alignment horizontal="left" indent="2"/>
      <protection/>
    </xf>
    <xf numFmtId="0" fontId="0" fillId="0" borderId="0" xfId="0" applyAlignment="1" applyProtection="1">
      <alignment vertical="center"/>
      <protection/>
    </xf>
    <xf numFmtId="0" fontId="10" fillId="0" borderId="0" xfId="0" applyFont="1" applyAlignment="1" applyProtection="1">
      <alignment horizontal="center"/>
      <protection/>
    </xf>
    <xf numFmtId="0" fontId="2" fillId="0" borderId="0" xfId="0" applyFont="1" applyBorder="1" applyAlignment="1" applyProtection="1">
      <alignment/>
      <protection/>
    </xf>
    <xf numFmtId="202" fontId="13" fillId="0" borderId="0" xfId="0" applyNumberFormat="1" applyFont="1" applyBorder="1" applyAlignment="1" applyProtection="1">
      <alignment/>
      <protection/>
    </xf>
    <xf numFmtId="194" fontId="13" fillId="0" borderId="0" xfId="0" applyNumberFormat="1" applyFont="1" applyBorder="1" applyAlignment="1" applyProtection="1">
      <alignment horizontal="center" vertical="center"/>
      <protection/>
    </xf>
    <xf numFmtId="1" fontId="0" fillId="0" borderId="0" xfId="0" applyNumberFormat="1" applyAlignment="1" applyProtection="1">
      <alignment/>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right" vertical="top"/>
      <protection/>
    </xf>
    <xf numFmtId="174" fontId="3" fillId="0" borderId="11" xfId="0" applyNumberFormat="1" applyFont="1" applyBorder="1" applyAlignment="1" applyProtection="1">
      <alignment horizontal="center"/>
      <protection/>
    </xf>
    <xf numFmtId="0" fontId="0" fillId="34" borderId="0" xfId="0" applyFill="1" applyAlignment="1">
      <alignment/>
    </xf>
    <xf numFmtId="0" fontId="0" fillId="35" borderId="0" xfId="0" applyFill="1" applyAlignment="1">
      <alignment/>
    </xf>
    <xf numFmtId="0" fontId="0" fillId="0" borderId="0" xfId="0" applyFont="1" applyAlignment="1">
      <alignment/>
    </xf>
    <xf numFmtId="0" fontId="0" fillId="0" borderId="0" xfId="0" applyFont="1" applyAlignment="1">
      <alignment horizontal="left"/>
    </xf>
    <xf numFmtId="0" fontId="6" fillId="35" borderId="25" xfId="0" applyFont="1" applyFill="1" applyBorder="1" applyAlignment="1" applyProtection="1">
      <alignment horizontal="center"/>
      <protection/>
    </xf>
    <xf numFmtId="201" fontId="11" fillId="35" borderId="11" xfId="0" applyNumberFormat="1" applyFont="1" applyFill="1" applyBorder="1" applyAlignment="1" applyProtection="1">
      <alignment horizontal="right"/>
      <protection/>
    </xf>
    <xf numFmtId="0" fontId="1" fillId="35" borderId="11" xfId="0" applyNumberFormat="1" applyFont="1" applyFill="1" applyBorder="1" applyAlignment="1" applyProtection="1">
      <alignment horizontal="center"/>
      <protection/>
    </xf>
    <xf numFmtId="201" fontId="6" fillId="35" borderId="0" xfId="0" applyNumberFormat="1" applyFont="1" applyFill="1" applyBorder="1" applyAlignment="1" applyProtection="1">
      <alignment/>
      <protection/>
    </xf>
    <xf numFmtId="202" fontId="6" fillId="35" borderId="0" xfId="0" applyNumberFormat="1" applyFont="1" applyFill="1" applyBorder="1" applyAlignment="1" applyProtection="1">
      <alignment/>
      <protection/>
    </xf>
    <xf numFmtId="202" fontId="6" fillId="35" borderId="0" xfId="0" applyNumberFormat="1" applyFont="1" applyFill="1" applyAlignment="1" applyProtection="1">
      <alignment/>
      <protection/>
    </xf>
    <xf numFmtId="0" fontId="9" fillId="0" borderId="26" xfId="0" applyFont="1" applyBorder="1" applyAlignment="1" applyProtection="1">
      <alignment horizontal="left" indent="2"/>
      <protection/>
    </xf>
    <xf numFmtId="0" fontId="1" fillId="0" borderId="27" xfId="0" applyFont="1" applyBorder="1" applyAlignment="1" applyProtection="1">
      <alignment/>
      <protection/>
    </xf>
    <xf numFmtId="1" fontId="0" fillId="0" borderId="15" xfId="0" applyNumberFormat="1" applyFont="1" applyBorder="1" applyAlignment="1" applyProtection="1">
      <alignment horizontal="center" vertical="center"/>
      <protection/>
    </xf>
    <xf numFmtId="201" fontId="11" fillId="0" borderId="15" xfId="0" applyNumberFormat="1" applyFont="1" applyFill="1" applyBorder="1" applyAlignment="1" applyProtection="1">
      <alignment horizontal="right"/>
      <protection/>
    </xf>
    <xf numFmtId="0" fontId="6" fillId="0" borderId="28" xfId="0" applyFont="1" applyBorder="1" applyAlignment="1" applyProtection="1">
      <alignment horizontal="center" vertical="center"/>
      <protection/>
    </xf>
    <xf numFmtId="172" fontId="0" fillId="35" borderId="11" xfId="0" applyNumberFormat="1" applyFont="1" applyFill="1" applyBorder="1" applyAlignment="1" applyProtection="1">
      <alignment horizontal="center" vertical="center"/>
      <protection/>
    </xf>
    <xf numFmtId="197" fontId="0" fillId="35" borderId="11" xfId="0" applyNumberFormat="1" applyFont="1" applyFill="1" applyBorder="1" applyAlignment="1" applyProtection="1">
      <alignment horizontal="center" vertical="center"/>
      <protection/>
    </xf>
    <xf numFmtId="211" fontId="0" fillId="35" borderId="11" xfId="0" applyNumberFormat="1" applyFont="1" applyFill="1" applyBorder="1" applyAlignment="1" applyProtection="1">
      <alignment horizontal="center" vertical="center"/>
      <protection/>
    </xf>
    <xf numFmtId="205" fontId="0" fillId="35" borderId="11" xfId="0" applyNumberFormat="1"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209" fontId="6" fillId="35" borderId="14" xfId="0" applyNumberFormat="1" applyFont="1" applyFill="1" applyBorder="1" applyAlignment="1" applyProtection="1">
      <alignment horizontal="left" vertical="center"/>
      <protection/>
    </xf>
    <xf numFmtId="0" fontId="6" fillId="35" borderId="14" xfId="0" applyFont="1" applyFill="1" applyBorder="1" applyAlignment="1" applyProtection="1">
      <alignment horizontal="left" vertical="center"/>
      <protection/>
    </xf>
    <xf numFmtId="0" fontId="6" fillId="35" borderId="19" xfId="0" applyFont="1" applyFill="1" applyBorder="1" applyAlignment="1" applyProtection="1">
      <alignment horizontal="left" vertical="center"/>
      <protection/>
    </xf>
    <xf numFmtId="194" fontId="6" fillId="35" borderId="0" xfId="0" applyNumberFormat="1" applyFont="1" applyFill="1" applyBorder="1" applyAlignment="1" applyProtection="1">
      <alignment horizontal="center" vertical="center"/>
      <protection/>
    </xf>
    <xf numFmtId="194" fontId="6" fillId="35" borderId="0" xfId="0" applyNumberFormat="1" applyFont="1" applyFill="1" applyBorder="1" applyAlignment="1" applyProtection="1">
      <alignment horizontal="center"/>
      <protection/>
    </xf>
    <xf numFmtId="0" fontId="6" fillId="35" borderId="0" xfId="0" applyFont="1" applyFill="1" applyAlignment="1" applyProtection="1">
      <alignment horizontal="center"/>
      <protection/>
    </xf>
    <xf numFmtId="0" fontId="6" fillId="35" borderId="19" xfId="0" applyFont="1" applyFill="1" applyBorder="1" applyAlignment="1" applyProtection="1">
      <alignment horizontal="center" vertical="center"/>
      <protection/>
    </xf>
    <xf numFmtId="2" fontId="6" fillId="35" borderId="19" xfId="0" applyNumberFormat="1" applyFont="1" applyFill="1" applyBorder="1" applyAlignment="1" applyProtection="1">
      <alignment horizontal="center" vertical="center"/>
      <protection/>
    </xf>
    <xf numFmtId="2" fontId="6" fillId="35" borderId="14" xfId="0" applyNumberFormat="1" applyFont="1" applyFill="1" applyBorder="1" applyAlignment="1" applyProtection="1">
      <alignment horizontal="center" vertical="center"/>
      <protection/>
    </xf>
    <xf numFmtId="0" fontId="0" fillId="0" borderId="29" xfId="0" applyFont="1" applyBorder="1" applyAlignment="1" applyProtection="1">
      <alignment/>
      <protection/>
    </xf>
    <xf numFmtId="0" fontId="7" fillId="0" borderId="27" xfId="0" applyFont="1" applyBorder="1" applyAlignment="1" applyProtection="1">
      <alignment/>
      <protection/>
    </xf>
    <xf numFmtId="0" fontId="7" fillId="0" borderId="30" xfId="0" applyFont="1" applyBorder="1" applyAlignment="1" applyProtection="1">
      <alignment/>
      <protection/>
    </xf>
    <xf numFmtId="2" fontId="6" fillId="35" borderId="19" xfId="0" applyNumberFormat="1" applyFont="1" applyFill="1" applyBorder="1" applyAlignment="1" applyProtection="1">
      <alignment horizontal="left" vertical="center"/>
      <protection/>
    </xf>
    <xf numFmtId="2" fontId="6" fillId="35" borderId="14" xfId="0" applyNumberFormat="1" applyFont="1" applyFill="1" applyBorder="1" applyAlignment="1" applyProtection="1">
      <alignment horizontal="left" vertical="center"/>
      <protection/>
    </xf>
    <xf numFmtId="0" fontId="3" fillId="35" borderId="14" xfId="0" applyFont="1" applyFill="1" applyBorder="1" applyAlignment="1" applyProtection="1">
      <alignment horizontal="left" vertical="center"/>
      <protection/>
    </xf>
    <xf numFmtId="194" fontId="6" fillId="35" borderId="0" xfId="0" applyNumberFormat="1" applyFont="1" applyFill="1" applyBorder="1" applyAlignment="1" applyProtection="1">
      <alignment horizontal="left" vertical="center"/>
      <protection/>
    </xf>
    <xf numFmtId="194" fontId="6" fillId="35" borderId="0" xfId="0" applyNumberFormat="1" applyFont="1" applyFill="1" applyBorder="1" applyAlignment="1" applyProtection="1">
      <alignment horizontal="left"/>
      <protection/>
    </xf>
    <xf numFmtId="0" fontId="6" fillId="35" borderId="0" xfId="0" applyFont="1" applyFill="1" applyAlignment="1" applyProtection="1">
      <alignment horizontal="left"/>
      <protection/>
    </xf>
    <xf numFmtId="201" fontId="6" fillId="35" borderId="0" xfId="0" applyNumberFormat="1" applyFont="1" applyFill="1" applyBorder="1" applyAlignment="1" applyProtection="1">
      <alignment horizontal="right"/>
      <protection/>
    </xf>
    <xf numFmtId="202" fontId="6" fillId="35" borderId="0" xfId="0" applyNumberFormat="1" applyFont="1" applyFill="1" applyBorder="1" applyAlignment="1" applyProtection="1">
      <alignment horizontal="right"/>
      <protection/>
    </xf>
    <xf numFmtId="202" fontId="6" fillId="35" borderId="0" xfId="0" applyNumberFormat="1" applyFont="1" applyFill="1" applyAlignment="1" applyProtection="1">
      <alignment horizontal="right"/>
      <protection/>
    </xf>
    <xf numFmtId="0" fontId="18" fillId="0" borderId="0" xfId="0" applyFont="1" applyBorder="1" applyAlignment="1" applyProtection="1">
      <alignment horizontal="center"/>
      <protection/>
    </xf>
    <xf numFmtId="0" fontId="16" fillId="0" borderId="0" xfId="0" applyFont="1" applyBorder="1" applyAlignment="1" applyProtection="1">
      <alignment horizontal="left"/>
      <protection/>
    </xf>
    <xf numFmtId="0" fontId="15"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15" fillId="34" borderId="31" xfId="0" applyFont="1" applyFill="1" applyBorder="1" applyAlignment="1" applyProtection="1">
      <alignment horizontal="center" vertical="center"/>
      <protection/>
    </xf>
    <xf numFmtId="0" fontId="0" fillId="34" borderId="32" xfId="0" applyFill="1" applyBorder="1" applyAlignment="1" applyProtection="1">
      <alignment/>
      <protection/>
    </xf>
    <xf numFmtId="0" fontId="0" fillId="0" borderId="0" xfId="0" applyAlignment="1" applyProtection="1">
      <alignment horizontal="left"/>
      <protection/>
    </xf>
    <xf numFmtId="0" fontId="15" fillId="34" borderId="31" xfId="0" applyFont="1" applyFill="1" applyBorder="1" applyAlignment="1" applyProtection="1">
      <alignment horizontal="center"/>
      <protection/>
    </xf>
    <xf numFmtId="0" fontId="0" fillId="34" borderId="32" xfId="0" applyFill="1" applyBorder="1" applyAlignment="1" applyProtection="1">
      <alignment horizontal="center"/>
      <protection/>
    </xf>
    <xf numFmtId="0" fontId="7" fillId="0" borderId="0" xfId="0" applyFont="1" applyBorder="1" applyAlignment="1" applyProtection="1">
      <alignment horizontal="left"/>
      <protection/>
    </xf>
    <xf numFmtId="0" fontId="0" fillId="0" borderId="0" xfId="0" applyAlignment="1" applyProtection="1">
      <alignment/>
      <protection/>
    </xf>
    <xf numFmtId="0" fontId="0" fillId="0" borderId="0" xfId="0" applyFont="1" applyAlignment="1" applyProtection="1">
      <alignment/>
      <protection/>
    </xf>
    <xf numFmtId="0" fontId="0" fillId="0" borderId="25" xfId="0" applyBorder="1" applyAlignment="1" applyProtection="1">
      <alignment/>
      <protection/>
    </xf>
    <xf numFmtId="209" fontId="15" fillId="34" borderId="31" xfId="0" applyNumberFormat="1" applyFont="1" applyFill="1" applyBorder="1" applyAlignment="1" applyProtection="1">
      <alignment horizontal="center"/>
      <protection/>
    </xf>
    <xf numFmtId="209" fontId="0" fillId="34" borderId="32" xfId="0" applyNumberFormat="1" applyFill="1" applyBorder="1" applyAlignment="1" applyProtection="1">
      <alignment horizontal="center"/>
      <protection/>
    </xf>
    <xf numFmtId="9" fontId="15" fillId="34" borderId="31" xfId="0" applyNumberFormat="1" applyFont="1" applyFill="1" applyBorder="1" applyAlignment="1" applyProtection="1">
      <alignment horizontal="center"/>
      <protection/>
    </xf>
    <xf numFmtId="9" fontId="0" fillId="34" borderId="32" xfId="0" applyNumberFormat="1" applyFill="1" applyBorder="1" applyAlignment="1" applyProtection="1">
      <alignment horizontal="center"/>
      <protection/>
    </xf>
    <xf numFmtId="0" fontId="10" fillId="0" borderId="0" xfId="0" applyFont="1" applyAlignment="1" applyProtection="1">
      <alignment horizontal="center"/>
      <protection/>
    </xf>
    <xf numFmtId="0" fontId="17"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17" fillId="0" borderId="0" xfId="0" applyFont="1" applyBorder="1" applyAlignment="1" applyProtection="1">
      <alignment horizontal="left" wrapText="1"/>
      <protection/>
    </xf>
    <xf numFmtId="0" fontId="17" fillId="0" borderId="0" xfId="0" applyFont="1" applyAlignment="1" applyProtection="1">
      <alignment horizontal="left" wrapText="1"/>
      <protection/>
    </xf>
    <xf numFmtId="0" fontId="2" fillId="0" borderId="33" xfId="0" applyFont="1" applyBorder="1" applyAlignment="1" applyProtection="1">
      <alignment/>
      <protection/>
    </xf>
    <xf numFmtId="0" fontId="0" fillId="0" borderId="34" xfId="0" applyBorder="1" applyAlignment="1" applyProtection="1">
      <alignment/>
      <protection/>
    </xf>
    <xf numFmtId="0" fontId="2" fillId="0" borderId="35" xfId="0" applyFont="1"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15" fillId="34" borderId="31" xfId="0" applyFont="1" applyFill="1" applyBorder="1" applyAlignment="1" applyProtection="1">
      <alignment horizontal="center" vertical="center"/>
      <protection locked="0"/>
    </xf>
    <xf numFmtId="0" fontId="0" fillId="34" borderId="32" xfId="0" applyFill="1" applyBorder="1" applyAlignment="1" applyProtection="1">
      <alignment/>
      <protection locked="0"/>
    </xf>
    <xf numFmtId="0" fontId="15" fillId="34" borderId="31" xfId="0" applyFont="1" applyFill="1" applyBorder="1" applyAlignment="1" applyProtection="1">
      <alignment horizontal="center"/>
      <protection locked="0"/>
    </xf>
    <xf numFmtId="0" fontId="0" fillId="34" borderId="32" xfId="0" applyFill="1" applyBorder="1" applyAlignment="1" applyProtection="1">
      <alignment horizontal="center"/>
      <protection locked="0"/>
    </xf>
    <xf numFmtId="209" fontId="15" fillId="34" borderId="31" xfId="0" applyNumberFormat="1" applyFont="1" applyFill="1" applyBorder="1" applyAlignment="1" applyProtection="1">
      <alignment horizontal="center"/>
      <protection locked="0"/>
    </xf>
    <xf numFmtId="209" fontId="0" fillId="34" borderId="32" xfId="0" applyNumberFormat="1" applyFill="1" applyBorder="1" applyAlignment="1" applyProtection="1">
      <alignment horizontal="center"/>
      <protection locked="0"/>
    </xf>
    <xf numFmtId="9" fontId="15" fillId="34" borderId="31" xfId="0" applyNumberFormat="1" applyFont="1" applyFill="1" applyBorder="1" applyAlignment="1" applyProtection="1">
      <alignment horizontal="center"/>
      <protection locked="0"/>
    </xf>
    <xf numFmtId="9" fontId="0" fillId="34" borderId="32" xfId="0" applyNumberFormat="1" applyFill="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66675</xdr:rowOff>
    </xdr:from>
    <xdr:to>
      <xdr:col>6</xdr:col>
      <xdr:colOff>676275</xdr:colOff>
      <xdr:row>46</xdr:row>
      <xdr:rowOff>66675</xdr:rowOff>
    </xdr:to>
    <xdr:sp>
      <xdr:nvSpPr>
        <xdr:cNvPr id="1" name="Text Box 1"/>
        <xdr:cNvSpPr txBox="1">
          <a:spLocks noChangeArrowheads="1"/>
        </xdr:cNvSpPr>
      </xdr:nvSpPr>
      <xdr:spPr>
        <a:xfrm>
          <a:off x="66675" y="390525"/>
          <a:ext cx="5181600" cy="7124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Cette feuille de calcul vous permet d'estimer le prix de revient prévisionnel d'un matériel de votre parc ou son coût d'utilisation actuel.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Sur la feuille intitulé "votre calcul", remplissez les cases jaunes.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feuille exemple vous guidera pour visualiser le type d'informations à renseigner.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Notre barème d'entraide (téléchargeable sur notre site internet) peut vous aider à trouver les valeurs dont vous ne disposez pas (exemple : coût d'entretien, réparation, carburant, débit de chantier,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calcul d'amortissement (dépréciation) réalisé par cet outil  est de type "gestion". Il correspond à la perte de valeur du matériel sur le marché entre le moment où il est arrivé sur votre exploitation et le jour où il la quittera. Il prend en compte la valeur d'achat et sa valeur de revente.
</a:t>
          </a:r>
          <a:r>
            <a:rPr lang="en-US" cap="none" sz="1000" b="0" i="0" u="none" baseline="0">
              <a:solidFill>
                <a:srgbClr val="000000"/>
              </a:solidFill>
              <a:latin typeface="Arial"/>
              <a:ea typeface="Arial"/>
              <a:cs typeface="Arial"/>
            </a:rPr>
            <a:t>Pour cette dernière, vous pouvez saisir votre valeur de référence (votre estimation). A défaut, un calcul automatique de dépréciation est réalisé avec un taux de dépréciation commun à tous types de machine.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 taux d'actualisation est utilisé pour actualiser la valeur d'achat de votre matériel. Cette démarche est opportune si sa date d'achat est ancienne. Un taux d'actualisation indicatif est proposé. Vous pouvez le modifier.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taux d'intérêt permet d'estimer le montant des frais financiers. C'est une valeur moyenne entre les taux pratiqués pour les emprunts et celui d'une rémunération sur un compte de placement. Vous pouvez modifier la valeur indicative.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les tracteurs et automoteurs, le coût du carburant est réalisé avec la formule standard 
</a:t>
          </a:r>
          <a:r>
            <a:rPr lang="en-US" cap="none" sz="1000" b="0" i="0" u="none" baseline="0">
              <a:solidFill>
                <a:srgbClr val="000000"/>
              </a:solidFill>
              <a:latin typeface="Arial"/>
              <a:ea typeface="Arial"/>
              <a:cs typeface="Arial"/>
            </a:rPr>
            <a:t>0,22 litre/cheval/heure x puissance moteur x coefficient de charge moyen du moteur x prix/litre x utilisation annuelle.
</a:t>
          </a:r>
          <a:r>
            <a:rPr lang="en-US" cap="none" sz="1000" b="0" i="0" u="none" baseline="0">
              <a:solidFill>
                <a:srgbClr val="000000"/>
              </a:solidFill>
              <a:latin typeface="Arial"/>
              <a:ea typeface="Arial"/>
              <a:cs typeface="Arial"/>
            </a:rPr>
            <a:t>Des exemples de coefficients  de charge vous sont indiqués en alinéa. Ces valeurs pemettent d'estimer une consommation moyenne. Plus le travail réalisé valorise la pleine puissance de votre matériel, plus ce coefficient doit être élevé.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votre unité d'utilisation annuelle de référence est différente de "heure", indiquez le débit de chantier de votre machine. Celui-ci sert à convertir le coût du carburant et de la main d'oeuvre exprimés par heure de fonctionnement, dans l'unité que vous avez choisie (hectare, voyage, km, ...) pour exprimer votre prix de revient.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Nous restons à votre disposition pour vous aider à affiner ce calcul : Sylvain DESEAU, Chambre d'Agriculture du Loiret, 06 86 40 98 16 ou sylvain.deseau@loiret.chambagri.fr </a:t>
          </a:r>
        </a:p>
      </xdr:txBody>
    </xdr:sp>
    <xdr:clientData/>
  </xdr:twoCellAnchor>
  <xdr:twoCellAnchor>
    <xdr:from>
      <xdr:col>0</xdr:col>
      <xdr:colOff>114300</xdr:colOff>
      <xdr:row>0</xdr:row>
      <xdr:rowOff>9525</xdr:rowOff>
    </xdr:from>
    <xdr:to>
      <xdr:col>6</xdr:col>
      <xdr:colOff>704850</xdr:colOff>
      <xdr:row>2</xdr:row>
      <xdr:rowOff>9525</xdr:rowOff>
    </xdr:to>
    <xdr:sp>
      <xdr:nvSpPr>
        <xdr:cNvPr id="2" name="Text Box 2"/>
        <xdr:cNvSpPr txBox="1">
          <a:spLocks noChangeArrowheads="1"/>
        </xdr:cNvSpPr>
      </xdr:nvSpPr>
      <xdr:spPr>
        <a:xfrm>
          <a:off x="114300" y="9525"/>
          <a:ext cx="5162550" cy="3238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Calculez vos coûts d'utilisation de matériels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2133600</xdr:colOff>
      <xdr:row>33</xdr:row>
      <xdr:rowOff>104775</xdr:rowOff>
    </xdr:from>
    <xdr:to>
      <xdr:col>1</xdr:col>
      <xdr:colOff>3248025</xdr:colOff>
      <xdr:row>41</xdr:row>
      <xdr:rowOff>104775</xdr:rowOff>
    </xdr:to>
    <xdr:pic>
      <xdr:nvPicPr>
        <xdr:cNvPr id="1" name="Picture 1" descr="E:\Mes documents\Mes images\Logo\logo_CA_Loiret_Lettre.jpg"/>
        <xdr:cNvPicPr preferRelativeResize="1">
          <a:picLocks noChangeAspect="1"/>
        </xdr:cNvPicPr>
      </xdr:nvPicPr>
      <xdr:blipFill>
        <a:blip r:embed="rId1"/>
        <a:stretch>
          <a:fillRect/>
        </a:stretch>
      </xdr:blipFill>
      <xdr:spPr>
        <a:xfrm>
          <a:off x="2514600" y="6810375"/>
          <a:ext cx="1114425"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2133600</xdr:colOff>
      <xdr:row>33</xdr:row>
      <xdr:rowOff>104775</xdr:rowOff>
    </xdr:from>
    <xdr:to>
      <xdr:col>2</xdr:col>
      <xdr:colOff>3248025</xdr:colOff>
      <xdr:row>41</xdr:row>
      <xdr:rowOff>104775</xdr:rowOff>
    </xdr:to>
    <xdr:pic>
      <xdr:nvPicPr>
        <xdr:cNvPr id="1" name="Picture 1" descr="E:\Mes documents\Mes images\Logo\logo_CA_Loiret_Lettre.jpg"/>
        <xdr:cNvPicPr preferRelativeResize="1">
          <a:picLocks noChangeAspect="1"/>
        </xdr:cNvPicPr>
      </xdr:nvPicPr>
      <xdr:blipFill>
        <a:blip r:embed="rId1"/>
        <a:stretch>
          <a:fillRect/>
        </a:stretch>
      </xdr:blipFill>
      <xdr:spPr>
        <a:xfrm>
          <a:off x="2686050" y="6810375"/>
          <a:ext cx="11144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0:C52"/>
  <sheetViews>
    <sheetView tabSelected="1" zoomScalePageLayoutView="0" workbookViewId="0" topLeftCell="A1">
      <selection activeCell="G50" sqref="G50"/>
    </sheetView>
  </sheetViews>
  <sheetFormatPr defaultColWidth="0" defaultRowHeight="12.75" zeroHeight="1"/>
  <cols>
    <col min="1" max="7" width="11.421875" style="0" customWidth="1"/>
    <col min="8"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spans="2:3" ht="12.75">
      <c r="B50" s="72"/>
      <c r="C50" s="75" t="s">
        <v>43</v>
      </c>
    </row>
    <row r="51" ht="12.75"/>
    <row r="52" spans="2:3" ht="12.75">
      <c r="B52" s="73"/>
      <c r="C52" s="74" t="s">
        <v>44</v>
      </c>
    </row>
    <row r="53" ht="12.75"/>
    <row r="54" ht="12.75"/>
    <row r="55" ht="12.75"/>
    <row r="56" ht="12.75"/>
    <row r="57" ht="12.75"/>
    <row r="58" ht="12.75"/>
    <row r="59" ht="12.75"/>
  </sheetData>
  <sheetProtection password="D030" sheet="1" objects="1" scenario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55"/>
  <sheetViews>
    <sheetView showZeros="0" zoomScale="90" zoomScaleNormal="90" zoomScalePageLayoutView="0" workbookViewId="0" topLeftCell="A1">
      <selection activeCell="H24" sqref="H24"/>
    </sheetView>
  </sheetViews>
  <sheetFormatPr defaultColWidth="0" defaultRowHeight="12.75" zeroHeight="1"/>
  <cols>
    <col min="1" max="1" width="5.7109375" style="10" customWidth="1"/>
    <col min="2" max="2" width="50.8515625" style="10" customWidth="1"/>
    <col min="3" max="3" width="11.57421875" style="10" customWidth="1"/>
    <col min="4" max="4" width="10.00390625" style="10" customWidth="1"/>
    <col min="5" max="5" width="11.00390625" style="10" customWidth="1"/>
    <col min="6" max="12" width="11.57421875" style="10" customWidth="1"/>
    <col min="13" max="25" width="11.57421875" style="10" hidden="1" customWidth="1"/>
    <col min="26" max="26" width="13.28125" style="10" hidden="1" customWidth="1"/>
    <col min="27" max="27" width="4.7109375" style="10" hidden="1" customWidth="1"/>
    <col min="28" max="16384" width="0" style="10" hidden="1" customWidth="1"/>
  </cols>
  <sheetData>
    <row r="1" spans="1:27" ht="24" customHeight="1">
      <c r="A1" s="114" t="s">
        <v>54</v>
      </c>
      <c r="B1" s="114"/>
      <c r="C1" s="114"/>
      <c r="D1" s="114"/>
      <c r="E1" s="114"/>
      <c r="Z1" s="24"/>
      <c r="AA1" s="24"/>
    </row>
    <row r="2" spans="1:27" ht="6" customHeight="1">
      <c r="A2" s="114"/>
      <c r="B2" s="114"/>
      <c r="C2" s="114"/>
      <c r="D2" s="114"/>
      <c r="E2" s="114"/>
      <c r="Z2" s="24"/>
      <c r="AA2" s="24"/>
    </row>
    <row r="3" spans="1:27" ht="22.5" customHeight="1">
      <c r="A3" s="115" t="s">
        <v>51</v>
      </c>
      <c r="B3" s="116"/>
      <c r="C3" s="116"/>
      <c r="D3" s="116"/>
      <c r="E3" s="116"/>
      <c r="F3" s="70"/>
      <c r="Z3" s="24"/>
      <c r="AA3" s="24"/>
    </row>
    <row r="4" spans="1:27" ht="16.5" customHeight="1">
      <c r="A4" s="25"/>
      <c r="B4" s="117" t="s">
        <v>7</v>
      </c>
      <c r="C4" s="117"/>
      <c r="D4" s="118">
        <v>2015</v>
      </c>
      <c r="E4" s="119"/>
      <c r="F4" s="69"/>
      <c r="Z4" s="24"/>
      <c r="AA4" s="24"/>
    </row>
    <row r="5" spans="1:27" ht="17.25" customHeight="1">
      <c r="A5" s="25"/>
      <c r="B5" s="117" t="s">
        <v>28</v>
      </c>
      <c r="C5" s="120"/>
      <c r="D5" s="121" t="s">
        <v>45</v>
      </c>
      <c r="E5" s="122"/>
      <c r="F5" s="69"/>
      <c r="Z5" s="24"/>
      <c r="AA5" s="24"/>
    </row>
    <row r="6" spans="1:27" ht="17.25" customHeight="1">
      <c r="A6" s="25"/>
      <c r="B6" s="123" t="s">
        <v>52</v>
      </c>
      <c r="C6" s="124"/>
      <c r="D6" s="121">
        <v>2010</v>
      </c>
      <c r="E6" s="122"/>
      <c r="F6" s="69" t="s">
        <v>59</v>
      </c>
      <c r="Z6" s="24"/>
      <c r="AA6" s="24"/>
    </row>
    <row r="7" spans="1:27" ht="17.25" customHeight="1">
      <c r="A7" s="25"/>
      <c r="B7" s="123" t="s">
        <v>53</v>
      </c>
      <c r="C7" s="124"/>
      <c r="D7" s="121">
        <v>2010</v>
      </c>
      <c r="E7" s="122"/>
      <c r="F7" s="69" t="s">
        <v>29</v>
      </c>
      <c r="Z7" s="24"/>
      <c r="AA7" s="24"/>
    </row>
    <row r="8" spans="1:27" s="29" customFormat="1" ht="15.75" customHeight="1">
      <c r="A8" s="27"/>
      <c r="B8" s="117" t="s">
        <v>18</v>
      </c>
      <c r="C8" s="125"/>
      <c r="D8" s="121">
        <v>51000</v>
      </c>
      <c r="E8" s="122"/>
      <c r="F8" s="69" t="s">
        <v>60</v>
      </c>
      <c r="Z8" s="30"/>
      <c r="AA8" s="30"/>
    </row>
    <row r="9" spans="1:27" s="29" customFormat="1" ht="18" customHeight="1">
      <c r="A9" s="27"/>
      <c r="B9" s="117" t="s">
        <v>20</v>
      </c>
      <c r="C9" s="125"/>
      <c r="D9" s="121">
        <v>10</v>
      </c>
      <c r="E9" s="122"/>
      <c r="F9" s="69" t="s">
        <v>56</v>
      </c>
      <c r="Z9" s="30"/>
      <c r="AA9" s="30"/>
    </row>
    <row r="10" spans="1:27" s="29" customFormat="1" ht="18" customHeight="1">
      <c r="A10" s="27"/>
      <c r="B10" s="26" t="s">
        <v>42</v>
      </c>
      <c r="C10" s="76">
        <f>D4+D9</f>
        <v>2025</v>
      </c>
      <c r="D10" s="121"/>
      <c r="E10" s="122"/>
      <c r="F10" s="102" t="s">
        <v>33</v>
      </c>
      <c r="G10" s="103"/>
      <c r="H10" s="104"/>
      <c r="I10" s="69" t="s">
        <v>55</v>
      </c>
      <c r="Z10" s="30"/>
      <c r="AA10" s="30"/>
    </row>
    <row r="11" spans="1:27" s="29" customFormat="1" ht="18" customHeight="1">
      <c r="A11" s="27"/>
      <c r="B11" s="117" t="s">
        <v>30</v>
      </c>
      <c r="C11" s="126"/>
      <c r="D11" s="127">
        <v>0.015</v>
      </c>
      <c r="E11" s="128"/>
      <c r="F11" s="69" t="s">
        <v>32</v>
      </c>
      <c r="Z11" s="30"/>
      <c r="AA11" s="30"/>
    </row>
    <row r="12" spans="1:27" s="29" customFormat="1" ht="15.75" customHeight="1">
      <c r="A12" s="27"/>
      <c r="B12" s="117" t="s">
        <v>19</v>
      </c>
      <c r="C12" s="125"/>
      <c r="D12" s="121">
        <v>100</v>
      </c>
      <c r="E12" s="122"/>
      <c r="F12" s="69"/>
      <c r="Z12" s="30"/>
      <c r="AA12" s="30"/>
    </row>
    <row r="13" spans="1:27" s="29" customFormat="1" ht="15.75" customHeight="1">
      <c r="A13" s="27"/>
      <c r="B13" s="117" t="s">
        <v>24</v>
      </c>
      <c r="C13" s="125"/>
      <c r="D13" s="121" t="s">
        <v>58</v>
      </c>
      <c r="E13" s="122"/>
      <c r="F13" s="69"/>
      <c r="Z13" s="30"/>
      <c r="AA13" s="30"/>
    </row>
    <row r="14" spans="1:27" s="29" customFormat="1" ht="15.75" customHeight="1">
      <c r="A14" s="27"/>
      <c r="B14" s="117" t="s">
        <v>12</v>
      </c>
      <c r="C14" s="125"/>
      <c r="D14" s="121">
        <v>500</v>
      </c>
      <c r="E14" s="122"/>
      <c r="F14" s="69"/>
      <c r="Z14" s="30"/>
      <c r="AA14" s="30"/>
    </row>
    <row r="15" spans="1:27" s="29" customFormat="1" ht="15.75" customHeight="1">
      <c r="A15" s="27"/>
      <c r="B15" s="117" t="s">
        <v>31</v>
      </c>
      <c r="C15" s="124"/>
      <c r="D15" s="129">
        <v>0.02</v>
      </c>
      <c r="E15" s="130"/>
      <c r="F15" s="69" t="s">
        <v>34</v>
      </c>
      <c r="Z15" s="30"/>
      <c r="AA15" s="30"/>
    </row>
    <row r="16" spans="1:27" s="29" customFormat="1" ht="15.75" customHeight="1">
      <c r="A16" s="27"/>
      <c r="B16" s="117" t="s">
        <v>35</v>
      </c>
      <c r="C16" s="125"/>
      <c r="D16" s="121">
        <v>500</v>
      </c>
      <c r="E16" s="122"/>
      <c r="F16" s="69"/>
      <c r="Z16" s="30"/>
      <c r="AA16" s="30"/>
    </row>
    <row r="17" spans="1:27" s="29" customFormat="1" ht="15.75" customHeight="1">
      <c r="A17" s="27"/>
      <c r="B17" s="117" t="s">
        <v>25</v>
      </c>
      <c r="C17" s="125"/>
      <c r="D17" s="121">
        <v>200</v>
      </c>
      <c r="E17" s="122"/>
      <c r="F17" s="69" t="s">
        <v>36</v>
      </c>
      <c r="Z17" s="30"/>
      <c r="AA17" s="30"/>
    </row>
    <row r="18" spans="1:27" s="29" customFormat="1" ht="15.75" customHeight="1">
      <c r="A18" s="27"/>
      <c r="B18" s="117" t="s">
        <v>26</v>
      </c>
      <c r="C18" s="126"/>
      <c r="D18" s="121">
        <v>1000</v>
      </c>
      <c r="E18" s="122"/>
      <c r="F18" s="69" t="s">
        <v>36</v>
      </c>
      <c r="Z18" s="30"/>
      <c r="AA18" s="30"/>
    </row>
    <row r="19" spans="1:27" s="29" customFormat="1" ht="15.75" customHeight="1">
      <c r="A19" s="27"/>
      <c r="B19" s="117" t="s">
        <v>13</v>
      </c>
      <c r="C19" s="125"/>
      <c r="D19" s="121">
        <v>0.65</v>
      </c>
      <c r="E19" s="122"/>
      <c r="F19" s="69"/>
      <c r="Z19" s="30"/>
      <c r="AA19" s="30"/>
    </row>
    <row r="20" spans="1:27" s="29" customFormat="1" ht="15.75" customHeight="1">
      <c r="A20" s="27"/>
      <c r="B20" s="123" t="s">
        <v>61</v>
      </c>
      <c r="C20" s="125"/>
      <c r="D20" s="129">
        <v>0.35</v>
      </c>
      <c r="E20" s="130"/>
      <c r="F20" s="69"/>
      <c r="Z20" s="30"/>
      <c r="AA20" s="30"/>
    </row>
    <row r="21" spans="1:27" s="29" customFormat="1" ht="15.75" customHeight="1">
      <c r="A21" s="27"/>
      <c r="B21" s="123" t="s">
        <v>63</v>
      </c>
      <c r="C21" s="125"/>
      <c r="D21" s="121"/>
      <c r="E21" s="122"/>
      <c r="F21" s="69"/>
      <c r="Z21" s="30"/>
      <c r="AA21" s="30"/>
    </row>
    <row r="22" spans="1:27" s="29" customFormat="1" ht="15.75" customHeight="1">
      <c r="A22" s="27"/>
      <c r="B22" s="117" t="s">
        <v>15</v>
      </c>
      <c r="C22" s="125"/>
      <c r="D22" s="121">
        <v>18</v>
      </c>
      <c r="E22" s="122"/>
      <c r="F22" s="69"/>
      <c r="Z22" s="30"/>
      <c r="AA22" s="30"/>
    </row>
    <row r="23" spans="1:27" s="29" customFormat="1" ht="4.5" customHeight="1">
      <c r="A23" s="27"/>
      <c r="B23" s="26"/>
      <c r="C23" s="28"/>
      <c r="D23" s="31"/>
      <c r="E23" s="32"/>
      <c r="Z23" s="30"/>
      <c r="AA23" s="30"/>
    </row>
    <row r="24" spans="1:27" s="29" customFormat="1" ht="39" customHeight="1">
      <c r="A24" s="132" t="s">
        <v>46</v>
      </c>
      <c r="B24" s="133"/>
      <c r="C24" s="133"/>
      <c r="D24" s="133"/>
      <c r="E24" s="133"/>
      <c r="Z24" s="30"/>
      <c r="AA24" s="30"/>
    </row>
    <row r="25" spans="1:27" s="29" customFormat="1" ht="24.75" customHeight="1">
      <c r="A25" s="134" t="s">
        <v>57</v>
      </c>
      <c r="B25" s="135"/>
      <c r="C25" s="135"/>
      <c r="D25" s="135"/>
      <c r="E25" s="135"/>
      <c r="Z25" s="30"/>
      <c r="AA25" s="30"/>
    </row>
    <row r="26" spans="1:27" s="68" customFormat="1" ht="12.75" customHeight="1">
      <c r="A26" s="68" t="s">
        <v>27</v>
      </c>
      <c r="Z26" s="24"/>
      <c r="AA26" s="24"/>
    </row>
    <row r="27" spans="1:27" s="29" customFormat="1" ht="15" customHeight="1">
      <c r="A27" s="33" t="s">
        <v>40</v>
      </c>
      <c r="B27" s="34"/>
      <c r="C27" s="34"/>
      <c r="D27" s="34"/>
      <c r="E27" s="34"/>
      <c r="Z27" s="30"/>
      <c r="AA27" s="30"/>
    </row>
    <row r="28" spans="1:27" ht="6" customHeight="1" thickBot="1">
      <c r="A28" s="4"/>
      <c r="B28" s="4"/>
      <c r="C28" s="4"/>
      <c r="D28" s="4"/>
      <c r="E28" s="4"/>
      <c r="Z28" s="24"/>
      <c r="AA28" s="35"/>
    </row>
    <row r="29" spans="1:27" ht="19.5" customHeight="1" thickBot="1">
      <c r="A29" s="136" t="str">
        <f>D5</f>
        <v>Tracteur  100 ch</v>
      </c>
      <c r="B29" s="137"/>
      <c r="C29" s="22" t="s">
        <v>8</v>
      </c>
      <c r="D29" s="22" t="s">
        <v>3</v>
      </c>
      <c r="E29" s="36" t="s">
        <v>4</v>
      </c>
      <c r="Z29" s="24"/>
      <c r="AA29" s="35"/>
    </row>
    <row r="30" spans="1:27" ht="4.5" customHeight="1">
      <c r="A30" s="37"/>
      <c r="B30" s="38"/>
      <c r="C30" s="3"/>
      <c r="D30" s="39"/>
      <c r="E30" s="14"/>
      <c r="Z30" s="24"/>
      <c r="AA30" s="35"/>
    </row>
    <row r="31" spans="1:5" s="24" customFormat="1" ht="12.75">
      <c r="A31" s="40"/>
      <c r="B31" s="21" t="s">
        <v>21</v>
      </c>
      <c r="C31" s="87">
        <f>D4-D7</f>
        <v>5</v>
      </c>
      <c r="D31" s="41"/>
      <c r="E31" s="42"/>
    </row>
    <row r="32" spans="1:5" s="24" customFormat="1" ht="12.75">
      <c r="A32" s="40"/>
      <c r="B32" s="18" t="s">
        <v>41</v>
      </c>
      <c r="C32" s="87">
        <f>(D4-D7)+D9</f>
        <v>15</v>
      </c>
      <c r="D32" s="41"/>
      <c r="E32" s="42"/>
    </row>
    <row r="33" spans="1:5" s="6" customFormat="1" ht="12.75" customHeight="1">
      <c r="A33" s="43"/>
      <c r="B33" s="18" t="s">
        <v>47</v>
      </c>
      <c r="C33" s="88">
        <f>D14</f>
        <v>500</v>
      </c>
      <c r="E33" s="94" t="str">
        <f>D13</f>
        <v>heure</v>
      </c>
    </row>
    <row r="34" spans="1:5" s="24" customFormat="1" ht="12.75">
      <c r="A34" s="43"/>
      <c r="B34" s="23" t="s">
        <v>6</v>
      </c>
      <c r="C34" s="89">
        <f>D8*(POWER(1+D11,C31))</f>
        <v>54941.48419810309</v>
      </c>
      <c r="D34" s="44" t="s">
        <v>22</v>
      </c>
      <c r="E34" s="107">
        <f>D4</f>
        <v>2015</v>
      </c>
    </row>
    <row r="35" spans="1:5" s="24" customFormat="1" ht="12.75">
      <c r="A35" s="43"/>
      <c r="B35" s="18" t="s">
        <v>39</v>
      </c>
      <c r="C35" s="90">
        <f>IF(D10="",IF((D4-D6)+D9&gt;10,C34*(POWER(0.9,C32)),C34*0.8*(POWER(0.9,C32-1))),D10)</f>
        <v>11311.964380507721</v>
      </c>
      <c r="D35" s="71"/>
      <c r="E35" s="45"/>
    </row>
    <row r="36" spans="1:5" s="24" customFormat="1" ht="4.5" customHeight="1">
      <c r="A36" s="43"/>
      <c r="B36" s="6"/>
      <c r="C36" s="47"/>
      <c r="D36" s="46"/>
      <c r="E36" s="45"/>
    </row>
    <row r="37" spans="1:5" ht="16.5">
      <c r="A37" s="82" t="s">
        <v>0</v>
      </c>
      <c r="B37" s="83"/>
      <c r="C37" s="84"/>
      <c r="D37" s="85"/>
      <c r="E37" s="86"/>
    </row>
    <row r="38" spans="1:5" ht="16.5">
      <c r="A38" s="43"/>
      <c r="B38" s="5" t="s">
        <v>9</v>
      </c>
      <c r="C38" s="15"/>
      <c r="D38" s="77">
        <f>((C34-C35)/C32)/D14</f>
        <v>5.817269309012716</v>
      </c>
      <c r="E38" s="93" t="str">
        <f>D13</f>
        <v>heure</v>
      </c>
    </row>
    <row r="39" spans="1:5" ht="16.5">
      <c r="A39" s="43"/>
      <c r="B39" s="5" t="s">
        <v>10</v>
      </c>
      <c r="C39" s="15"/>
      <c r="D39" s="77">
        <f>(((C34+C35)/2)*D15)/D14</f>
        <v>1.3250689715722161</v>
      </c>
      <c r="E39" s="94" t="str">
        <f>D13</f>
        <v>heure</v>
      </c>
    </row>
    <row r="40" spans="1:5" ht="16.5">
      <c r="A40" s="49"/>
      <c r="B40" s="5" t="s">
        <v>11</v>
      </c>
      <c r="C40" s="50"/>
      <c r="D40" s="77">
        <f>D16/D14</f>
        <v>1</v>
      </c>
      <c r="E40" s="95" t="str">
        <f>D13</f>
        <v>heure</v>
      </c>
    </row>
    <row r="41" spans="1:5" ht="5.25" customHeight="1">
      <c r="A41" s="51"/>
      <c r="B41" s="7"/>
      <c r="C41" s="3"/>
      <c r="D41" s="52"/>
      <c r="E41" s="53"/>
    </row>
    <row r="42" spans="1:5" ht="16.5">
      <c r="A42" s="48" t="s">
        <v>2</v>
      </c>
      <c r="B42" s="8"/>
      <c r="C42" s="19"/>
      <c r="D42" s="54"/>
      <c r="E42" s="55"/>
    </row>
    <row r="43" spans="1:5" s="24" customFormat="1" ht="15">
      <c r="A43" s="43"/>
      <c r="B43" s="18" t="s">
        <v>14</v>
      </c>
      <c r="C43" s="78">
        <f>0.22*D12*D20</f>
        <v>7.699999999999999</v>
      </c>
      <c r="D43" s="56"/>
      <c r="E43" s="42"/>
    </row>
    <row r="44" spans="1:5" ht="4.5" customHeight="1">
      <c r="A44" s="43"/>
      <c r="B44" s="6"/>
      <c r="C44" s="17"/>
      <c r="D44" s="56"/>
      <c r="E44" s="42"/>
    </row>
    <row r="45" spans="1:5" ht="14.25" customHeight="1">
      <c r="A45" s="43"/>
      <c r="B45" s="5" t="s">
        <v>5</v>
      </c>
      <c r="C45" s="20"/>
      <c r="D45" s="77">
        <f>IF(D21="",0.22*D12*D20*D19,(0.22*D12*D20*D19)/D21)</f>
        <v>5.005</v>
      </c>
      <c r="E45" s="95" t="str">
        <f>D13</f>
        <v>heure</v>
      </c>
    </row>
    <row r="46" spans="1:5" s="24" customFormat="1" ht="16.5">
      <c r="A46" s="49"/>
      <c r="B46" s="5" t="s">
        <v>16</v>
      </c>
      <c r="C46" s="57"/>
      <c r="D46" s="77">
        <f>D17/D14</f>
        <v>0.4</v>
      </c>
      <c r="E46" s="105" t="str">
        <f>D13</f>
        <v>heure</v>
      </c>
    </row>
    <row r="47" spans="1:5" ht="16.5">
      <c r="A47" s="49"/>
      <c r="B47" s="5" t="s">
        <v>17</v>
      </c>
      <c r="C47" s="57"/>
      <c r="D47" s="77">
        <f>D18/D14</f>
        <v>2</v>
      </c>
      <c r="E47" s="106" t="str">
        <f>D13</f>
        <v>heure</v>
      </c>
    </row>
    <row r="48" spans="1:5" ht="7.5" customHeight="1" thickBot="1">
      <c r="A48" s="58"/>
      <c r="B48" s="9"/>
      <c r="C48" s="1"/>
      <c r="D48" s="1"/>
      <c r="E48" s="59"/>
    </row>
    <row r="49" spans="5:10" ht="27.75" customHeight="1" thickBot="1">
      <c r="E49" s="60"/>
      <c r="F49" s="2"/>
      <c r="G49" s="2"/>
      <c r="H49" s="2"/>
      <c r="I49" s="61"/>
      <c r="J49" s="62"/>
    </row>
    <row r="50" spans="1:9" ht="20.25" customHeight="1" thickBot="1" thickTop="1">
      <c r="A50" s="138" t="s">
        <v>23</v>
      </c>
      <c r="B50" s="139"/>
      <c r="C50" s="139"/>
      <c r="D50" s="139"/>
      <c r="E50" s="140"/>
      <c r="F50" s="131"/>
      <c r="G50" s="131"/>
      <c r="H50" s="131"/>
      <c r="I50" s="131"/>
    </row>
    <row r="51" spans="1:9" ht="4.5" customHeight="1" thickTop="1">
      <c r="A51" s="2"/>
      <c r="B51" s="64"/>
      <c r="C51" s="11"/>
      <c r="D51" s="65"/>
      <c r="E51" s="66"/>
      <c r="F51" s="63"/>
      <c r="G51" s="63"/>
      <c r="H51" s="63"/>
      <c r="I51" s="63"/>
    </row>
    <row r="52" spans="1:5" ht="15" customHeight="1">
      <c r="A52" s="11"/>
      <c r="B52" s="16" t="s">
        <v>37</v>
      </c>
      <c r="C52" s="29"/>
      <c r="D52" s="111">
        <f>D38+D39+D40+D46+D47</f>
        <v>10.542338280584934</v>
      </c>
      <c r="E52" s="108" t="str">
        <f>D13</f>
        <v>heure</v>
      </c>
    </row>
    <row r="53" spans="1:5" ht="15" customHeight="1">
      <c r="A53" s="11"/>
      <c r="B53" s="16" t="s">
        <v>5</v>
      </c>
      <c r="C53" s="12"/>
      <c r="D53" s="111">
        <f>D45</f>
        <v>5.005</v>
      </c>
      <c r="E53" s="108" t="str">
        <f>IF(D53=0,"",D13)</f>
        <v>heure</v>
      </c>
    </row>
    <row r="54" spans="1:5" ht="14.25" customHeight="1">
      <c r="A54" s="11"/>
      <c r="B54" s="13" t="s">
        <v>1</v>
      </c>
      <c r="C54" s="12"/>
      <c r="D54" s="112">
        <f>IF(D21="",D22,D22/D21)</f>
        <v>18</v>
      </c>
      <c r="E54" s="109" t="str">
        <f>IF(D54=0,"",D13)</f>
        <v>heure</v>
      </c>
    </row>
    <row r="55" spans="2:9" ht="16.5">
      <c r="B55" s="13" t="s">
        <v>38</v>
      </c>
      <c r="C55" s="29"/>
      <c r="D55" s="113">
        <f>D52+D53+D54</f>
        <v>33.54733828058494</v>
      </c>
      <c r="E55" s="110" t="str">
        <f>D13</f>
        <v>heure</v>
      </c>
      <c r="I55" s="67"/>
    </row>
    <row r="56" ht="12.75"/>
    <row r="57" ht="12.75"/>
    <row r="58" ht="12.75"/>
  </sheetData>
  <sheetProtection password="D030" sheet="1"/>
  <mergeCells count="45">
    <mergeCell ref="F50:I50"/>
    <mergeCell ref="B22:C22"/>
    <mergeCell ref="D22:E22"/>
    <mergeCell ref="A24:E24"/>
    <mergeCell ref="A25:E25"/>
    <mergeCell ref="A29:B29"/>
    <mergeCell ref="A50:E50"/>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9:C9"/>
    <mergeCell ref="D9:E9"/>
    <mergeCell ref="D10:E10"/>
    <mergeCell ref="B11:C11"/>
    <mergeCell ref="D11:E11"/>
    <mergeCell ref="B12:C12"/>
    <mergeCell ref="D12:E12"/>
    <mergeCell ref="B6:C6"/>
    <mergeCell ref="D6:E6"/>
    <mergeCell ref="B7:C7"/>
    <mergeCell ref="D7:E7"/>
    <mergeCell ref="B8:C8"/>
    <mergeCell ref="D8:E8"/>
    <mergeCell ref="A1:E1"/>
    <mergeCell ref="A2:E2"/>
    <mergeCell ref="A3:E3"/>
    <mergeCell ref="B4:C4"/>
    <mergeCell ref="D4:E4"/>
    <mergeCell ref="B5:C5"/>
    <mergeCell ref="D5:E5"/>
  </mergeCells>
  <printOptions/>
  <pageMargins left="0.5905511811023623" right="0.5905511811023623" top="0.3937007874015748" bottom="0.4724409448818898" header="0.5118110236220472" footer="0.6692913385826772"/>
  <pageSetup horizontalDpi="300" verticalDpi="300" orientation="portrait" paperSize="9" r:id="rId2"/>
  <headerFooter alignWithMargins="0">
    <oddFooter>&amp;CSylvain Deseau, Conseiller Agro-équipements, Chambre d'Agriculture du Loiret</oddFooter>
  </headerFooter>
  <rowBreaks count="1" manualBreakCount="1">
    <brk id="48" max="255" man="1"/>
  </rowBreaks>
  <drawing r:id="rId1"/>
</worksheet>
</file>

<file path=xl/worksheets/sheet3.xml><?xml version="1.0" encoding="utf-8"?>
<worksheet xmlns="http://schemas.openxmlformats.org/spreadsheetml/2006/main" xmlns:r="http://schemas.openxmlformats.org/officeDocument/2006/relationships">
  <dimension ref="B1:F55"/>
  <sheetViews>
    <sheetView showZeros="0" zoomScale="90" zoomScaleNormal="90" zoomScalePageLayoutView="0" workbookViewId="0" topLeftCell="A1">
      <selection activeCell="C20" sqref="C20:D20"/>
    </sheetView>
  </sheetViews>
  <sheetFormatPr defaultColWidth="0" defaultRowHeight="12.75" zeroHeight="1"/>
  <cols>
    <col min="1" max="1" width="2.57421875" style="10" customWidth="1"/>
    <col min="2" max="2" width="5.7109375" style="10" customWidth="1"/>
    <col min="3" max="3" width="50.8515625" style="10" customWidth="1"/>
    <col min="4" max="4" width="13.57421875" style="10" customWidth="1"/>
    <col min="5" max="5" width="10.00390625" style="10" customWidth="1"/>
    <col min="6" max="6" width="11.00390625" style="10" customWidth="1"/>
    <col min="7" max="16384" width="0" style="10" hidden="1" customWidth="1"/>
  </cols>
  <sheetData>
    <row r="1" spans="2:6" ht="24" customHeight="1">
      <c r="B1" s="114" t="s">
        <v>54</v>
      </c>
      <c r="C1" s="114"/>
      <c r="D1" s="114"/>
      <c r="E1" s="114"/>
      <c r="F1" s="114"/>
    </row>
    <row r="2" spans="2:6" ht="6" customHeight="1">
      <c r="B2" s="114"/>
      <c r="C2" s="114"/>
      <c r="D2" s="114"/>
      <c r="E2" s="114"/>
      <c r="F2" s="114"/>
    </row>
    <row r="3" spans="2:6" ht="22.5" customHeight="1">
      <c r="B3" s="115" t="s">
        <v>51</v>
      </c>
      <c r="C3" s="116"/>
      <c r="D3" s="116"/>
      <c r="E3" s="116"/>
      <c r="F3" s="116"/>
    </row>
    <row r="4" spans="2:6" ht="16.5" customHeight="1">
      <c r="B4" s="25"/>
      <c r="C4" s="117" t="s">
        <v>7</v>
      </c>
      <c r="D4" s="117"/>
      <c r="E4" s="141"/>
      <c r="F4" s="142"/>
    </row>
    <row r="5" spans="2:6" ht="17.25" customHeight="1">
      <c r="B5" s="25"/>
      <c r="C5" s="117" t="s">
        <v>28</v>
      </c>
      <c r="D5" s="120"/>
      <c r="E5" s="143"/>
      <c r="F5" s="144"/>
    </row>
    <row r="6" spans="2:6" ht="17.25" customHeight="1">
      <c r="B6" s="25"/>
      <c r="C6" s="123" t="s">
        <v>52</v>
      </c>
      <c r="D6" s="124"/>
      <c r="E6" s="143"/>
      <c r="F6" s="144"/>
    </row>
    <row r="7" spans="2:6" ht="17.25" customHeight="1">
      <c r="B7" s="25"/>
      <c r="C7" s="123" t="s">
        <v>53</v>
      </c>
      <c r="D7" s="124"/>
      <c r="E7" s="143"/>
      <c r="F7" s="144"/>
    </row>
    <row r="8" spans="2:6" s="29" customFormat="1" ht="15.75" customHeight="1">
      <c r="B8" s="27"/>
      <c r="C8" s="117" t="s">
        <v>18</v>
      </c>
      <c r="D8" s="125"/>
      <c r="E8" s="143"/>
      <c r="F8" s="144"/>
    </row>
    <row r="9" spans="2:6" s="29" customFormat="1" ht="18" customHeight="1">
      <c r="B9" s="27"/>
      <c r="C9" s="117" t="s">
        <v>20</v>
      </c>
      <c r="D9" s="125"/>
      <c r="E9" s="143"/>
      <c r="F9" s="144"/>
    </row>
    <row r="10" spans="2:6" s="29" customFormat="1" ht="18" customHeight="1">
      <c r="B10" s="27"/>
      <c r="C10" s="26" t="s">
        <v>42</v>
      </c>
      <c r="D10" s="76">
        <f>E4+E9</f>
        <v>0</v>
      </c>
      <c r="E10" s="143"/>
      <c r="F10" s="144"/>
    </row>
    <row r="11" spans="2:6" s="29" customFormat="1" ht="18" customHeight="1">
      <c r="B11" s="27"/>
      <c r="C11" s="123" t="s">
        <v>30</v>
      </c>
      <c r="D11" s="126"/>
      <c r="E11" s="145">
        <v>0.015</v>
      </c>
      <c r="F11" s="146"/>
    </row>
    <row r="12" spans="2:6" s="29" customFormat="1" ht="15.75" customHeight="1">
      <c r="B12" s="27"/>
      <c r="C12" s="117" t="s">
        <v>19</v>
      </c>
      <c r="D12" s="125"/>
      <c r="E12" s="143"/>
      <c r="F12" s="144"/>
    </row>
    <row r="13" spans="2:6" s="29" customFormat="1" ht="15.75" customHeight="1">
      <c r="B13" s="27"/>
      <c r="C13" s="117" t="s">
        <v>24</v>
      </c>
      <c r="D13" s="125"/>
      <c r="E13" s="143"/>
      <c r="F13" s="144"/>
    </row>
    <row r="14" spans="2:6" s="29" customFormat="1" ht="15.75" customHeight="1">
      <c r="B14" s="27"/>
      <c r="C14" s="117" t="s">
        <v>12</v>
      </c>
      <c r="D14" s="125"/>
      <c r="E14" s="143"/>
      <c r="F14" s="144"/>
    </row>
    <row r="15" spans="2:6" s="29" customFormat="1" ht="15.75" customHeight="1">
      <c r="B15" s="27"/>
      <c r="C15" s="117" t="s">
        <v>31</v>
      </c>
      <c r="D15" s="124"/>
      <c r="E15" s="147">
        <v>0.02</v>
      </c>
      <c r="F15" s="148"/>
    </row>
    <row r="16" spans="2:6" s="29" customFormat="1" ht="15.75" customHeight="1">
      <c r="B16" s="27"/>
      <c r="C16" s="117" t="s">
        <v>35</v>
      </c>
      <c r="D16" s="125"/>
      <c r="E16" s="143"/>
      <c r="F16" s="144"/>
    </row>
    <row r="17" spans="2:6" s="29" customFormat="1" ht="15.75" customHeight="1">
      <c r="B17" s="27"/>
      <c r="C17" s="117" t="s">
        <v>25</v>
      </c>
      <c r="D17" s="125"/>
      <c r="E17" s="143"/>
      <c r="F17" s="144"/>
    </row>
    <row r="18" spans="2:6" s="29" customFormat="1" ht="15.75" customHeight="1">
      <c r="B18" s="27"/>
      <c r="C18" s="117" t="s">
        <v>26</v>
      </c>
      <c r="D18" s="126"/>
      <c r="E18" s="143"/>
      <c r="F18" s="144"/>
    </row>
    <row r="19" spans="2:6" s="29" customFormat="1" ht="15.75" customHeight="1">
      <c r="B19" s="27"/>
      <c r="C19" s="123" t="s">
        <v>48</v>
      </c>
      <c r="D19" s="125"/>
      <c r="E19" s="143">
        <v>0.65</v>
      </c>
      <c r="F19" s="144"/>
    </row>
    <row r="20" spans="2:6" s="29" customFormat="1" ht="15.75" customHeight="1">
      <c r="B20" s="27"/>
      <c r="C20" s="123" t="s">
        <v>62</v>
      </c>
      <c r="D20" s="125"/>
      <c r="E20" s="147"/>
      <c r="F20" s="148"/>
    </row>
    <row r="21" spans="2:6" s="29" customFormat="1" ht="15.75" customHeight="1">
      <c r="B21" s="27"/>
      <c r="C21" s="123" t="s">
        <v>64</v>
      </c>
      <c r="D21" s="125"/>
      <c r="E21" s="143"/>
      <c r="F21" s="144"/>
    </row>
    <row r="22" spans="2:6" s="29" customFormat="1" ht="15.75" customHeight="1">
      <c r="B22" s="27"/>
      <c r="C22" s="123" t="s">
        <v>49</v>
      </c>
      <c r="D22" s="125"/>
      <c r="E22" s="143">
        <v>18</v>
      </c>
      <c r="F22" s="144"/>
    </row>
    <row r="23" spans="2:6" s="29" customFormat="1" ht="4.5" customHeight="1">
      <c r="B23" s="27"/>
      <c r="C23" s="26"/>
      <c r="D23" s="28"/>
      <c r="E23" s="31"/>
      <c r="F23" s="32"/>
    </row>
    <row r="24" spans="2:6" s="29" customFormat="1" ht="39" customHeight="1">
      <c r="B24" s="132" t="s">
        <v>50</v>
      </c>
      <c r="C24" s="133"/>
      <c r="D24" s="133"/>
      <c r="E24" s="133"/>
      <c r="F24" s="133"/>
    </row>
    <row r="25" spans="2:6" s="29" customFormat="1" ht="24.75" customHeight="1">
      <c r="B25" s="134" t="s">
        <v>57</v>
      </c>
      <c r="C25" s="135"/>
      <c r="D25" s="135"/>
      <c r="E25" s="135"/>
      <c r="F25" s="135"/>
    </row>
    <row r="26" s="68" customFormat="1" ht="12.75" customHeight="1">
      <c r="B26" s="68" t="s">
        <v>27</v>
      </c>
    </row>
    <row r="27" spans="2:6" s="29" customFormat="1" ht="15" customHeight="1">
      <c r="B27" s="33" t="s">
        <v>40</v>
      </c>
      <c r="C27" s="34"/>
      <c r="D27" s="34"/>
      <c r="E27" s="34"/>
      <c r="F27" s="34"/>
    </row>
    <row r="28" spans="2:6" ht="6" customHeight="1" thickBot="1">
      <c r="B28" s="4"/>
      <c r="C28" s="4"/>
      <c r="D28" s="4"/>
      <c r="E28" s="4"/>
      <c r="F28" s="4"/>
    </row>
    <row r="29" spans="2:6" ht="19.5" customHeight="1" thickBot="1">
      <c r="B29" s="136">
        <f>E5</f>
        <v>0</v>
      </c>
      <c r="C29" s="137"/>
      <c r="D29" s="22" t="s">
        <v>8</v>
      </c>
      <c r="E29" s="22" t="s">
        <v>3</v>
      </c>
      <c r="F29" s="36" t="s">
        <v>4</v>
      </c>
    </row>
    <row r="30" spans="2:6" ht="4.5" customHeight="1">
      <c r="B30" s="37"/>
      <c r="C30" s="38"/>
      <c r="D30" s="3"/>
      <c r="E30" s="39"/>
      <c r="F30" s="14"/>
    </row>
    <row r="31" spans="2:6" s="24" customFormat="1" ht="12.75">
      <c r="B31" s="40"/>
      <c r="C31" s="21" t="s">
        <v>21</v>
      </c>
      <c r="D31" s="87">
        <f>E4-E7</f>
        <v>0</v>
      </c>
      <c r="E31" s="41"/>
      <c r="F31" s="42"/>
    </row>
    <row r="32" spans="2:6" s="24" customFormat="1" ht="12.75">
      <c r="B32" s="40"/>
      <c r="C32" s="18" t="s">
        <v>41</v>
      </c>
      <c r="D32" s="87">
        <f>(E4-E7)+E9</f>
        <v>0</v>
      </c>
      <c r="E32" s="41"/>
      <c r="F32" s="42"/>
    </row>
    <row r="33" spans="2:6" s="6" customFormat="1" ht="12.75" customHeight="1">
      <c r="B33" s="43"/>
      <c r="C33" s="18" t="s">
        <v>47</v>
      </c>
      <c r="D33" s="88">
        <f>E14</f>
        <v>0</v>
      </c>
      <c r="F33" s="91">
        <f>E13</f>
        <v>0</v>
      </c>
    </row>
    <row r="34" spans="2:6" s="24" customFormat="1" ht="12.75">
      <c r="B34" s="43"/>
      <c r="C34" s="23" t="s">
        <v>6</v>
      </c>
      <c r="D34" s="89">
        <f>E8*(POWER(1+E11,D31))</f>
        <v>0</v>
      </c>
      <c r="E34" s="44" t="s">
        <v>22</v>
      </c>
      <c r="F34" s="92">
        <f>E4</f>
        <v>0</v>
      </c>
    </row>
    <row r="35" spans="2:6" s="24" customFormat="1" ht="12.75">
      <c r="B35" s="43"/>
      <c r="C35" s="18" t="s">
        <v>39</v>
      </c>
      <c r="D35" s="90">
        <f>IF(E10="",IF((E4-E6)+E9&gt;10,D34*(POWER(0.9,D32)),D34*0.8*(POWER(0.9,D32-1))),E10)</f>
        <v>0</v>
      </c>
      <c r="E35" s="71"/>
      <c r="F35" s="45"/>
    </row>
    <row r="36" spans="2:6" s="24" customFormat="1" ht="4.5" customHeight="1">
      <c r="B36" s="43"/>
      <c r="C36" s="6"/>
      <c r="D36" s="47"/>
      <c r="E36" s="46"/>
      <c r="F36" s="45"/>
    </row>
    <row r="37" spans="2:6" ht="16.5">
      <c r="B37" s="82" t="s">
        <v>0</v>
      </c>
      <c r="C37" s="83"/>
      <c r="D37" s="84"/>
      <c r="E37" s="85"/>
      <c r="F37" s="86"/>
    </row>
    <row r="38" spans="2:6" ht="16.5">
      <c r="B38" s="43"/>
      <c r="C38" s="5" t="s">
        <v>9</v>
      </c>
      <c r="D38" s="15"/>
      <c r="E38" s="77" t="e">
        <f>((D34-D35)/D32)/E14</f>
        <v>#DIV/0!</v>
      </c>
      <c r="F38" s="93">
        <f>E13</f>
        <v>0</v>
      </c>
    </row>
    <row r="39" spans="2:6" ht="16.5">
      <c r="B39" s="43"/>
      <c r="C39" s="5" t="s">
        <v>10</v>
      </c>
      <c r="D39" s="15"/>
      <c r="E39" s="77" t="e">
        <f>(((D34+D35)/2)*E15)/E14</f>
        <v>#DIV/0!</v>
      </c>
      <c r="F39" s="94">
        <f>E13</f>
        <v>0</v>
      </c>
    </row>
    <row r="40" spans="2:6" ht="16.5">
      <c r="B40" s="49"/>
      <c r="C40" s="5" t="s">
        <v>11</v>
      </c>
      <c r="D40" s="50"/>
      <c r="E40" s="77" t="e">
        <f>E16/E14</f>
        <v>#DIV/0!</v>
      </c>
      <c r="F40" s="95">
        <f>E13</f>
        <v>0</v>
      </c>
    </row>
    <row r="41" spans="2:6" ht="5.25" customHeight="1">
      <c r="B41" s="51"/>
      <c r="C41" s="7"/>
      <c r="D41" s="3"/>
      <c r="E41" s="52"/>
      <c r="F41" s="53"/>
    </row>
    <row r="42" spans="2:6" ht="16.5">
      <c r="B42" s="48" t="s">
        <v>2</v>
      </c>
      <c r="C42" s="8"/>
      <c r="D42" s="19"/>
      <c r="E42" s="54"/>
      <c r="F42" s="55"/>
    </row>
    <row r="43" spans="2:6" s="24" customFormat="1" ht="15">
      <c r="B43" s="43"/>
      <c r="C43" s="18" t="s">
        <v>14</v>
      </c>
      <c r="D43" s="78">
        <f>0.22*E12*E20</f>
        <v>0</v>
      </c>
      <c r="E43" s="56"/>
      <c r="F43" s="42"/>
    </row>
    <row r="44" spans="2:6" ht="4.5" customHeight="1">
      <c r="B44" s="43"/>
      <c r="C44" s="6"/>
      <c r="D44" s="17"/>
      <c r="E44" s="56"/>
      <c r="F44" s="42"/>
    </row>
    <row r="45" spans="2:6" ht="14.25" customHeight="1">
      <c r="B45" s="43"/>
      <c r="C45" s="5" t="s">
        <v>5</v>
      </c>
      <c r="D45" s="20"/>
      <c r="E45" s="77">
        <f>IF(E21="",0.22*E12*E20*E19,(0.22*E12*E20*E19)/E21)</f>
        <v>0</v>
      </c>
      <c r="F45" s="99">
        <f>E13</f>
        <v>0</v>
      </c>
    </row>
    <row r="46" spans="2:6" s="24" customFormat="1" ht="16.5">
      <c r="B46" s="49"/>
      <c r="C46" s="5" t="s">
        <v>16</v>
      </c>
      <c r="D46" s="57"/>
      <c r="E46" s="77" t="e">
        <f>E17/E14</f>
        <v>#DIV/0!</v>
      </c>
      <c r="F46" s="100">
        <f>E13</f>
        <v>0</v>
      </c>
    </row>
    <row r="47" spans="2:6" ht="16.5">
      <c r="B47" s="49"/>
      <c r="C47" s="5" t="s">
        <v>17</v>
      </c>
      <c r="D47" s="57"/>
      <c r="E47" s="77" t="e">
        <f>E18/E14</f>
        <v>#DIV/0!</v>
      </c>
      <c r="F47" s="101">
        <f>E13</f>
        <v>0</v>
      </c>
    </row>
    <row r="48" spans="2:6" ht="7.5" customHeight="1" thickBot="1">
      <c r="B48" s="58"/>
      <c r="C48" s="9"/>
      <c r="D48" s="1"/>
      <c r="E48" s="1"/>
      <c r="F48" s="59"/>
    </row>
    <row r="49" ht="27.75" customHeight="1" thickBot="1">
      <c r="F49" s="60"/>
    </row>
    <row r="50" spans="2:6" ht="20.25" customHeight="1" thickBot="1" thickTop="1">
      <c r="B50" s="138" t="s">
        <v>23</v>
      </c>
      <c r="C50" s="139"/>
      <c r="D50" s="139"/>
      <c r="E50" s="139"/>
      <c r="F50" s="140"/>
    </row>
    <row r="51" spans="2:6" ht="4.5" customHeight="1" thickTop="1">
      <c r="B51" s="2"/>
      <c r="C51" s="64"/>
      <c r="D51" s="11"/>
      <c r="E51" s="65"/>
      <c r="F51" s="66"/>
    </row>
    <row r="52" spans="2:6" ht="15" customHeight="1">
      <c r="B52" s="11"/>
      <c r="C52" s="16" t="s">
        <v>37</v>
      </c>
      <c r="D52" s="29"/>
      <c r="E52" s="79" t="e">
        <f>E38+E39+E40+E46+E47</f>
        <v>#DIV/0!</v>
      </c>
      <c r="F52" s="96">
        <f>E13</f>
        <v>0</v>
      </c>
    </row>
    <row r="53" spans="2:6" ht="15" customHeight="1">
      <c r="B53" s="11"/>
      <c r="C53" s="16" t="s">
        <v>5</v>
      </c>
      <c r="D53" s="12"/>
      <c r="E53" s="79">
        <f>E45</f>
        <v>0</v>
      </c>
      <c r="F53" s="96">
        <f>IF(E53=0,"",E13)</f>
      </c>
    </row>
    <row r="54" spans="2:6" ht="14.25" customHeight="1">
      <c r="B54" s="11"/>
      <c r="C54" s="13" t="s">
        <v>1</v>
      </c>
      <c r="D54" s="12"/>
      <c r="E54" s="80">
        <f>IF(E21="",E22,E22/E21)</f>
        <v>18</v>
      </c>
      <c r="F54" s="97">
        <f>IF(E54=0,"",E13)</f>
        <v>0</v>
      </c>
    </row>
    <row r="55" spans="3:6" ht="16.5">
      <c r="C55" s="13" t="s">
        <v>38</v>
      </c>
      <c r="D55" s="29"/>
      <c r="E55" s="81" t="e">
        <f>E52+E53+E54</f>
        <v>#DIV/0!</v>
      </c>
      <c r="F55" s="98">
        <f>E13</f>
        <v>0</v>
      </c>
    </row>
  </sheetData>
  <sheetProtection password="D030" sheet="1"/>
  <mergeCells count="44">
    <mergeCell ref="C22:D22"/>
    <mergeCell ref="E22:F22"/>
    <mergeCell ref="B24:F24"/>
    <mergeCell ref="B25:F25"/>
    <mergeCell ref="B29:C29"/>
    <mergeCell ref="B50:F50"/>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9:D9"/>
    <mergeCell ref="E9:F9"/>
    <mergeCell ref="E10:F10"/>
    <mergeCell ref="C11:D11"/>
    <mergeCell ref="E11:F11"/>
    <mergeCell ref="C12:D12"/>
    <mergeCell ref="E12:F12"/>
    <mergeCell ref="C6:D6"/>
    <mergeCell ref="E6:F6"/>
    <mergeCell ref="C7:D7"/>
    <mergeCell ref="E7:F7"/>
    <mergeCell ref="C8:D8"/>
    <mergeCell ref="E8:F8"/>
    <mergeCell ref="B1:F1"/>
    <mergeCell ref="B2:F2"/>
    <mergeCell ref="B3:F3"/>
    <mergeCell ref="C4:D4"/>
    <mergeCell ref="E4:F4"/>
    <mergeCell ref="C5:D5"/>
    <mergeCell ref="E5:F5"/>
  </mergeCells>
  <printOptions/>
  <pageMargins left="0.5905511811023623" right="0.5905511811023623" top="0.3937007874015748" bottom="0.4724409448818898" header="0.5118110236220472" footer="0.6692913385826772"/>
  <pageSetup horizontalDpi="300" verticalDpi="300" orientation="portrait" paperSize="9" r:id="rId2"/>
  <headerFooter alignWithMargins="0">
    <oddFooter>&amp;CSylvain Deseau, Conseiller Agro-équipements, Chambre d'Agriculture du Loiret</oddFooter>
  </headerFooter>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Chambre Agriculture LOIRET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GDA de Sougy-Cravant</dc:creator>
  <cp:keywords/>
  <dc:description/>
  <cp:lastModifiedBy>install</cp:lastModifiedBy>
  <cp:lastPrinted>2015-07-31T13:26:11Z</cp:lastPrinted>
  <dcterms:created xsi:type="dcterms:W3CDTF">2000-02-29T10:57:31Z</dcterms:created>
  <dcterms:modified xsi:type="dcterms:W3CDTF">2018-01-31T16:07:12Z</dcterms:modified>
  <cp:category/>
  <cp:version/>
  <cp:contentType/>
  <cp:contentStatus/>
</cp:coreProperties>
</file>